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colawh1\Downloads\"/>
    </mc:Choice>
  </mc:AlternateContent>
  <bookViews>
    <workbookView xWindow="0" yWindow="0" windowWidth="28800" windowHeight="12345" tabRatio="920" activeTab="1"/>
  </bookViews>
  <sheets>
    <sheet name="References" sheetId="27" r:id="rId1"/>
    <sheet name="Instructions" sheetId="10" r:id="rId2"/>
    <sheet name=" Summary of Scores Dashboard" sheetId="11" r:id="rId3"/>
    <sheet name="Inputs Segment 1" sheetId="13" r:id="rId4"/>
    <sheet name="Inputs Segment 2" sheetId="28" r:id="rId5"/>
    <sheet name="Inputs Segment 3" sheetId="29" r:id="rId6"/>
    <sheet name="Inputs Segment 4" sheetId="30" r:id="rId7"/>
    <sheet name="Inputs Segment 5" sheetId="31" r:id="rId8"/>
    <sheet name="Inputs Segment 6" sheetId="32" r:id="rId9"/>
    <sheet name="Inputs Segment 7" sheetId="33" r:id="rId10"/>
    <sheet name="Inputs Segment 8" sheetId="34" r:id="rId11"/>
    <sheet name="Inputs Segment 9" sheetId="35" r:id="rId12"/>
    <sheet name="Inputs Segment 10" sheetId="36" r:id="rId13"/>
    <sheet name="Data" sheetId="1" state="hidden" r:id="rId14"/>
    <sheet name="Safe-Infrastructure Type" sheetId="5" state="hidden" r:id="rId15"/>
    <sheet name="Safe- Facility Dimensions" sheetId="16" state="hidden" r:id="rId16"/>
    <sheet name="Safe- Conflicts" sheetId="17" state="hidden" r:id="rId17"/>
    <sheet name="Direct" sheetId="6" state="hidden" r:id="rId18"/>
    <sheet name="Comfort" sheetId="8" state="hidden" r:id="rId19"/>
  </sheets>
  <definedNames>
    <definedName name="_xlnm._FilterDatabase" localSheetId="13" hidden="1">Data!$A$14:$E$234</definedName>
    <definedName name="_xlnm._FilterDatabase" localSheetId="16" hidden="1">'Safe- Conflicts'!$A$2:$C$2</definedName>
    <definedName name="_xlnm._FilterDatabase" localSheetId="15" hidden="1">'Safe- Facility Dimensions'!$A$2:$C$2</definedName>
    <definedName name="_xlnm._FilterDatabase" localSheetId="14" hidden="1">'Safe-Infrastructure Type'!$A$2:$C$14</definedName>
    <definedName name="ADT_CL">Data!$D$19:$D$22</definedName>
    <definedName name="ADT_MT">Data!$D$62:$D$65</definedName>
    <definedName name="CLB">Data!$D$30:$D$33</definedName>
    <definedName name="CPS">Data!$D$34:$D$37</definedName>
    <definedName name="CW_CL">Data!$D$26:$D$29</definedName>
    <definedName name="DICL">Data!$D$41:$D$43</definedName>
    <definedName name="DICP">Data!$D$116:$D$119</definedName>
    <definedName name="DS">Data!$D$52:$D$54</definedName>
    <definedName name="GDI">Data!$D$227:$D$230</definedName>
    <definedName name="GDM">Data!$D$44:$D$47</definedName>
    <definedName name="GDR">Data!$D$94:$D$96</definedName>
    <definedName name="ITS">Data!$D$38:$D$40</definedName>
    <definedName name="JT">Data!$D$97:$D$100</definedName>
    <definedName name="KR">Data!$D$221:$D$224</definedName>
    <definedName name="LCI">Data!$D$92:$D$93</definedName>
    <definedName name="LTC">Data!$D$218:$D$220</definedName>
    <definedName name="PL">Data!$D$190:$D$193</definedName>
    <definedName name="PP">Data!$D$158:$D$161</definedName>
    <definedName name="PW">Data!$D$101:$D$104</definedName>
    <definedName name="QS">Data!$D$181:$D$184</definedName>
    <definedName name="SegmentTypes">Data!$A$3:$A$9</definedName>
    <definedName name="SIG">Data!$D$185:$D$187</definedName>
    <definedName name="SPW">Data!$D$135:$D$138</definedName>
    <definedName name="SS">Data!$D$55:$D$58</definedName>
    <definedName name="StreetWidth_CL">Data!$D$23:$D$25</definedName>
    <definedName name="StreetWidth_MT">Data!$D$66:$D$68</definedName>
    <definedName name="TS_CL">Data!$D$15:$D$18</definedName>
    <definedName name="TS_MT">Data!$D$59:$D$61</definedName>
    <definedName name="TSC">Data!$D$214:$D$217</definedName>
    <definedName name="TSCR">Data!$D$88:$D$91</definedName>
    <definedName name="TSSI">Data!$D$173:$D$176</definedName>
    <definedName name="TSUI">Data!$D$84:$D$87</definedName>
    <definedName name="US">Data!$D$48:$D$51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6" i="11" l="1"/>
  <c r="L7" i="11"/>
  <c r="L8" i="11"/>
  <c r="L9" i="11"/>
  <c r="K6" i="11"/>
  <c r="K7" i="11"/>
  <c r="K8" i="11"/>
  <c r="K9" i="11"/>
  <c r="I6" i="11"/>
  <c r="I7" i="11"/>
  <c r="I8" i="11"/>
  <c r="I9" i="11"/>
  <c r="H6" i="11"/>
  <c r="H7" i="11"/>
  <c r="H8" i="11"/>
  <c r="H9" i="11"/>
  <c r="G6" i="11"/>
  <c r="G7" i="11"/>
  <c r="G8" i="11"/>
  <c r="G9" i="11"/>
  <c r="F6" i="11"/>
  <c r="F7" i="11"/>
  <c r="F8" i="11"/>
  <c r="F9" i="11"/>
  <c r="L5" i="11"/>
  <c r="K5" i="11"/>
  <c r="I5" i="11"/>
  <c r="H5" i="11"/>
  <c r="G5" i="11"/>
  <c r="F5" i="11"/>
  <c r="E6" i="11"/>
  <c r="E7" i="11"/>
  <c r="E8" i="11"/>
  <c r="E9" i="11"/>
  <c r="E5" i="11"/>
  <c r="L4" i="11"/>
  <c r="L3" i="11"/>
  <c r="K4" i="11"/>
  <c r="K3" i="11"/>
  <c r="J4" i="11"/>
  <c r="J3" i="11"/>
  <c r="I4" i="11"/>
  <c r="I3" i="11"/>
  <c r="H4" i="11"/>
  <c r="H3" i="11"/>
  <c r="G4" i="11"/>
  <c r="G3" i="11"/>
  <c r="F4" i="11"/>
  <c r="F3" i="11"/>
  <c r="E4" i="11"/>
  <c r="E3" i="11"/>
  <c r="D6" i="11"/>
  <c r="D7" i="11"/>
  <c r="D8" i="11"/>
  <c r="D9" i="11"/>
  <c r="D5" i="11"/>
  <c r="D4" i="11"/>
  <c r="D3" i="11"/>
  <c r="L13" i="11"/>
  <c r="L21" i="11"/>
  <c r="L25" i="11"/>
  <c r="L33" i="11"/>
  <c r="K13" i="11"/>
  <c r="K14" i="11"/>
  <c r="K15" i="11"/>
  <c r="K16" i="11"/>
  <c r="K17" i="11"/>
  <c r="K18" i="11"/>
  <c r="K19" i="11"/>
  <c r="K20" i="11"/>
  <c r="K21" i="11"/>
  <c r="K22" i="11"/>
  <c r="K23" i="11"/>
  <c r="K24" i="11"/>
  <c r="K25" i="11"/>
  <c r="K26" i="11"/>
  <c r="K27" i="11"/>
  <c r="K28" i="11"/>
  <c r="K29" i="11"/>
  <c r="K30" i="11"/>
  <c r="K31" i="11"/>
  <c r="K32" i="11"/>
  <c r="K33" i="11"/>
  <c r="K12" i="11"/>
  <c r="I13" i="11"/>
  <c r="I14" i="11"/>
  <c r="I15" i="11"/>
  <c r="I16" i="11"/>
  <c r="I17" i="11"/>
  <c r="I18" i="11"/>
  <c r="I19" i="11"/>
  <c r="I20" i="11"/>
  <c r="I21" i="11"/>
  <c r="I22" i="11"/>
  <c r="I23" i="11"/>
  <c r="I24" i="11"/>
  <c r="I25" i="11"/>
  <c r="I26" i="11"/>
  <c r="I27" i="11"/>
  <c r="I28" i="11"/>
  <c r="I29" i="11"/>
  <c r="I30" i="11"/>
  <c r="I31" i="11"/>
  <c r="I32" i="11"/>
  <c r="I33" i="11"/>
  <c r="I12" i="11"/>
  <c r="H13" i="11"/>
  <c r="H14" i="11"/>
  <c r="H15" i="11"/>
  <c r="H16" i="11"/>
  <c r="H17" i="11"/>
  <c r="H18" i="11"/>
  <c r="H19" i="11"/>
  <c r="H20" i="11"/>
  <c r="H21" i="11"/>
  <c r="H22" i="11"/>
  <c r="H23" i="11"/>
  <c r="H24" i="11"/>
  <c r="H25" i="11"/>
  <c r="H26" i="11"/>
  <c r="H27" i="11"/>
  <c r="H28" i="11"/>
  <c r="H29" i="11"/>
  <c r="H30" i="11"/>
  <c r="H31" i="11"/>
  <c r="H32" i="11"/>
  <c r="H33" i="11"/>
  <c r="H12" i="11"/>
  <c r="G19" i="11"/>
  <c r="G27" i="11"/>
  <c r="F13" i="11"/>
  <c r="F14" i="11"/>
  <c r="F15" i="11"/>
  <c r="F16" i="11"/>
  <c r="F17" i="11"/>
  <c r="F18" i="11"/>
  <c r="F19" i="11"/>
  <c r="F20" i="11"/>
  <c r="F21" i="11"/>
  <c r="F22" i="11"/>
  <c r="F23" i="11"/>
  <c r="F24" i="11"/>
  <c r="F25" i="11"/>
  <c r="F26" i="11"/>
  <c r="F27" i="11"/>
  <c r="F28" i="11"/>
  <c r="F29" i="11"/>
  <c r="F30" i="11"/>
  <c r="F31" i="11"/>
  <c r="F32" i="11"/>
  <c r="F33" i="11"/>
  <c r="F12" i="11"/>
  <c r="E13" i="11"/>
  <c r="E14" i="11"/>
  <c r="E15" i="11"/>
  <c r="E16" i="11"/>
  <c r="E17" i="11"/>
  <c r="E18" i="11"/>
  <c r="E19" i="11"/>
  <c r="E20" i="11"/>
  <c r="E21" i="11"/>
  <c r="E22" i="11"/>
  <c r="E23" i="11"/>
  <c r="E24" i="11"/>
  <c r="E25" i="11"/>
  <c r="E26" i="11"/>
  <c r="E27" i="11"/>
  <c r="E28" i="11"/>
  <c r="E29" i="11"/>
  <c r="E30" i="11"/>
  <c r="E31" i="11"/>
  <c r="E32" i="11"/>
  <c r="E33" i="11"/>
  <c r="E12" i="11"/>
  <c r="D13" i="11"/>
  <c r="D14" i="11"/>
  <c r="D15" i="11"/>
  <c r="D16" i="11"/>
  <c r="D17" i="11"/>
  <c r="D18" i="11"/>
  <c r="D19" i="11"/>
  <c r="D20" i="11"/>
  <c r="D21" i="11"/>
  <c r="D22" i="11"/>
  <c r="D23" i="11"/>
  <c r="D24" i="11"/>
  <c r="D25" i="11"/>
  <c r="D26" i="11"/>
  <c r="D27" i="11"/>
  <c r="D28" i="11"/>
  <c r="D29" i="11"/>
  <c r="D30" i="11"/>
  <c r="D31" i="11"/>
  <c r="D32" i="11"/>
  <c r="D33" i="11"/>
  <c r="D12" i="11"/>
  <c r="E34" i="36" a="1"/>
  <c r="E34" i="36" s="1"/>
  <c r="C34" i="36"/>
  <c r="E33" i="36"/>
  <c r="L32" i="11" s="1"/>
  <c r="E33" i="36" a="1"/>
  <c r="C33" i="36"/>
  <c r="E32" i="36" a="1"/>
  <c r="E32" i="36" s="1"/>
  <c r="C32" i="36"/>
  <c r="E31" i="36" a="1"/>
  <c r="E31" i="36" s="1"/>
  <c r="L30" i="11" s="1"/>
  <c r="C31" i="36"/>
  <c r="E30" i="36" a="1"/>
  <c r="E30" i="36" s="1"/>
  <c r="L29" i="11" s="1"/>
  <c r="C30" i="36"/>
  <c r="E29" i="36" a="1"/>
  <c r="E29" i="36" s="1"/>
  <c r="C29" i="36"/>
  <c r="E28" i="36" a="1"/>
  <c r="E28" i="36" s="1"/>
  <c r="L27" i="11" s="1"/>
  <c r="C28" i="36"/>
  <c r="E27" i="36" a="1"/>
  <c r="E27" i="36" s="1"/>
  <c r="L26" i="11" s="1"/>
  <c r="C27" i="36"/>
  <c r="E26" i="36" a="1"/>
  <c r="E26" i="36" s="1"/>
  <c r="C26" i="36"/>
  <c r="E25" i="36"/>
  <c r="L24" i="11" s="1"/>
  <c r="E25" i="36" a="1"/>
  <c r="C25" i="36"/>
  <c r="E24" i="36" a="1"/>
  <c r="E24" i="36" s="1"/>
  <c r="L23" i="11" s="1"/>
  <c r="C24" i="36"/>
  <c r="E23" i="36" a="1"/>
  <c r="E23" i="36" s="1"/>
  <c r="L22" i="11" s="1"/>
  <c r="C23" i="36"/>
  <c r="E22" i="36" a="1"/>
  <c r="E22" i="36" s="1"/>
  <c r="C22" i="36"/>
  <c r="E21" i="36" a="1"/>
  <c r="E21" i="36" s="1"/>
  <c r="L20" i="11" s="1"/>
  <c r="C21" i="36"/>
  <c r="E20" i="36" a="1"/>
  <c r="E20" i="36" s="1"/>
  <c r="L19" i="11" s="1"/>
  <c r="C20" i="36"/>
  <c r="E19" i="36" a="1"/>
  <c r="E19" i="36" s="1"/>
  <c r="C19" i="36"/>
  <c r="E18" i="36" a="1"/>
  <c r="E18" i="36" s="1"/>
  <c r="L17" i="11" s="1"/>
  <c r="C18" i="36"/>
  <c r="E17" i="36" a="1"/>
  <c r="E17" i="36" s="1"/>
  <c r="L16" i="11" s="1"/>
  <c r="C17" i="36"/>
  <c r="E16" i="36" a="1"/>
  <c r="E16" i="36" s="1"/>
  <c r="L15" i="11" s="1"/>
  <c r="C16" i="36"/>
  <c r="E15" i="36" a="1"/>
  <c r="E15" i="36" s="1"/>
  <c r="L14" i="11" s="1"/>
  <c r="C15" i="36"/>
  <c r="E14" i="36" a="1"/>
  <c r="E14" i="36" s="1"/>
  <c r="C14" i="36"/>
  <c r="E13" i="36" a="1"/>
  <c r="E13" i="36" s="1"/>
  <c r="L12" i="11" s="1"/>
  <c r="C13" i="36"/>
  <c r="E34" i="35" a="1"/>
  <c r="E34" i="35" s="1"/>
  <c r="C34" i="35"/>
  <c r="E33" i="35"/>
  <c r="E33" i="35" a="1"/>
  <c r="C33" i="35"/>
  <c r="E32" i="35" a="1"/>
  <c r="E32" i="35" s="1"/>
  <c r="C8" i="35" s="1" a="1"/>
  <c r="C8" i="35" s="1"/>
  <c r="C32" i="35"/>
  <c r="E31" i="35" a="1"/>
  <c r="E31" i="35" s="1"/>
  <c r="C31" i="35"/>
  <c r="E30" i="35" a="1"/>
  <c r="E30" i="35" s="1"/>
  <c r="C30" i="35"/>
  <c r="E29" i="35"/>
  <c r="C7" i="35" s="1" a="1"/>
  <c r="C7" i="35" s="1"/>
  <c r="E29" i="35" a="1"/>
  <c r="C29" i="35"/>
  <c r="E28" i="35" a="1"/>
  <c r="E28" i="35" s="1"/>
  <c r="C28" i="35"/>
  <c r="E27" i="35" a="1"/>
  <c r="E27" i="35" s="1"/>
  <c r="C27" i="35"/>
  <c r="E26" i="35" a="1"/>
  <c r="E26" i="35" s="1"/>
  <c r="C26" i="35"/>
  <c r="E25" i="35"/>
  <c r="E25" i="35" a="1"/>
  <c r="C25" i="35"/>
  <c r="E24" i="35" a="1"/>
  <c r="E24" i="35" s="1"/>
  <c r="C24" i="35"/>
  <c r="E23" i="35" a="1"/>
  <c r="E23" i="35" s="1"/>
  <c r="C23" i="35"/>
  <c r="E22" i="35" a="1"/>
  <c r="E22" i="35" s="1"/>
  <c r="C6" i="35" s="1" a="1"/>
  <c r="C6" i="35" s="1"/>
  <c r="C22" i="35"/>
  <c r="E21" i="35"/>
  <c r="E21" i="35" a="1"/>
  <c r="C21" i="35"/>
  <c r="E20" i="35" a="1"/>
  <c r="E20" i="35" s="1"/>
  <c r="C20" i="35"/>
  <c r="E19" i="35" a="1"/>
  <c r="E19" i="35" s="1"/>
  <c r="C5" i="35" s="1" a="1"/>
  <c r="C5" i="35" s="1"/>
  <c r="C19" i="35"/>
  <c r="E18" i="35" a="1"/>
  <c r="E18" i="35" s="1"/>
  <c r="C18" i="35"/>
  <c r="E17" i="35"/>
  <c r="E17" i="35" a="1"/>
  <c r="C17" i="35"/>
  <c r="E16" i="35" a="1"/>
  <c r="E16" i="35" s="1"/>
  <c r="C16" i="35"/>
  <c r="E15" i="35" a="1"/>
  <c r="E15" i="35" s="1"/>
  <c r="C15" i="35"/>
  <c r="E14" i="35" a="1"/>
  <c r="E14" i="35" s="1"/>
  <c r="C14" i="35"/>
  <c r="E13" i="35"/>
  <c r="E13" i="35" a="1"/>
  <c r="C13" i="35"/>
  <c r="E34" i="34" a="1"/>
  <c r="E34" i="34" s="1"/>
  <c r="J33" i="11" s="1"/>
  <c r="C34" i="34"/>
  <c r="E33" i="34" a="1"/>
  <c r="E33" i="34" s="1"/>
  <c r="J32" i="11" s="1"/>
  <c r="C33" i="34"/>
  <c r="E32" i="34" a="1"/>
  <c r="E32" i="34" s="1"/>
  <c r="J31" i="11" s="1"/>
  <c r="C32" i="34"/>
  <c r="E31" i="34" a="1"/>
  <c r="E31" i="34" s="1"/>
  <c r="J30" i="11" s="1"/>
  <c r="C31" i="34"/>
  <c r="E30" i="34" a="1"/>
  <c r="E30" i="34" s="1"/>
  <c r="J29" i="11" s="1"/>
  <c r="C30" i="34"/>
  <c r="E29" i="34" a="1"/>
  <c r="E29" i="34" s="1"/>
  <c r="C29" i="34"/>
  <c r="E28" i="34" a="1"/>
  <c r="E28" i="34" s="1"/>
  <c r="J27" i="11" s="1"/>
  <c r="C28" i="34"/>
  <c r="E27" i="34" a="1"/>
  <c r="E27" i="34" s="1"/>
  <c r="J26" i="11" s="1"/>
  <c r="C27" i="34"/>
  <c r="E26" i="34" a="1"/>
  <c r="E26" i="34" s="1"/>
  <c r="J25" i="11" s="1"/>
  <c r="C26" i="34"/>
  <c r="E25" i="34" a="1"/>
  <c r="E25" i="34" s="1"/>
  <c r="J24" i="11" s="1"/>
  <c r="C25" i="34"/>
  <c r="E24" i="34" a="1"/>
  <c r="E24" i="34" s="1"/>
  <c r="J23" i="11" s="1"/>
  <c r="C24" i="34"/>
  <c r="E23" i="34" a="1"/>
  <c r="E23" i="34" s="1"/>
  <c r="J22" i="11" s="1"/>
  <c r="C23" i="34"/>
  <c r="E22" i="34" a="1"/>
  <c r="E22" i="34" s="1"/>
  <c r="J21" i="11" s="1"/>
  <c r="C22" i="34"/>
  <c r="E21" i="34" a="1"/>
  <c r="E21" i="34" s="1"/>
  <c r="J20" i="11" s="1"/>
  <c r="C21" i="34"/>
  <c r="E20" i="34" a="1"/>
  <c r="E20" i="34" s="1"/>
  <c r="J19" i="11" s="1"/>
  <c r="C20" i="34"/>
  <c r="E19" i="34" a="1"/>
  <c r="E19" i="34" s="1"/>
  <c r="C19" i="34"/>
  <c r="E18" i="34" a="1"/>
  <c r="E18" i="34" s="1"/>
  <c r="J17" i="11" s="1"/>
  <c r="C18" i="34"/>
  <c r="E17" i="34" a="1"/>
  <c r="E17" i="34" s="1"/>
  <c r="J16" i="11" s="1"/>
  <c r="C17" i="34"/>
  <c r="E16" i="34" a="1"/>
  <c r="E16" i="34" s="1"/>
  <c r="J15" i="11" s="1"/>
  <c r="C16" i="34"/>
  <c r="E15" i="34" a="1"/>
  <c r="E15" i="34" s="1"/>
  <c r="J14" i="11" s="1"/>
  <c r="C15" i="34"/>
  <c r="E14" i="34" a="1"/>
  <c r="E14" i="34" s="1"/>
  <c r="J13" i="11" s="1"/>
  <c r="C14" i="34"/>
  <c r="E13" i="34" a="1"/>
  <c r="E13" i="34" s="1"/>
  <c r="J12" i="11" s="1"/>
  <c r="C13" i="34"/>
  <c r="E34" i="33" a="1"/>
  <c r="E34" i="33" s="1"/>
  <c r="C34" i="33"/>
  <c r="E33" i="33"/>
  <c r="E33" i="33" a="1"/>
  <c r="C33" i="33"/>
  <c r="E32" i="33" a="1"/>
  <c r="E32" i="33" s="1"/>
  <c r="C8" i="33" s="1" a="1"/>
  <c r="C8" i="33" s="1"/>
  <c r="C32" i="33"/>
  <c r="E31" i="33" a="1"/>
  <c r="E31" i="33" s="1"/>
  <c r="C31" i="33"/>
  <c r="E30" i="33" a="1"/>
  <c r="E30" i="33" s="1"/>
  <c r="C30" i="33"/>
  <c r="E29" i="33"/>
  <c r="C7" i="33" s="1" a="1"/>
  <c r="C7" i="33" s="1"/>
  <c r="E29" i="33" a="1"/>
  <c r="C29" i="33"/>
  <c r="E28" i="33" a="1"/>
  <c r="E28" i="33" s="1"/>
  <c r="C28" i="33"/>
  <c r="E27" i="33" a="1"/>
  <c r="E27" i="33" s="1"/>
  <c r="C27" i="33"/>
  <c r="E26" i="33" a="1"/>
  <c r="E26" i="33" s="1"/>
  <c r="C26" i="33"/>
  <c r="E25" i="33"/>
  <c r="E25" i="33" a="1"/>
  <c r="C25" i="33"/>
  <c r="E24" i="33" a="1"/>
  <c r="E24" i="33" s="1"/>
  <c r="C24" i="33"/>
  <c r="E23" i="33" a="1"/>
  <c r="E23" i="33" s="1"/>
  <c r="C23" i="33"/>
  <c r="E22" i="33" a="1"/>
  <c r="E22" i="33" s="1"/>
  <c r="C6" i="33" s="1" a="1"/>
  <c r="C6" i="33" s="1"/>
  <c r="C22" i="33"/>
  <c r="E21" i="33"/>
  <c r="E21" i="33" a="1"/>
  <c r="C21" i="33"/>
  <c r="E20" i="33" a="1"/>
  <c r="E20" i="33" s="1"/>
  <c r="C20" i="33"/>
  <c r="E19" i="33" a="1"/>
  <c r="E19" i="33" s="1"/>
  <c r="C5" i="33" s="1" a="1"/>
  <c r="C5" i="33" s="1"/>
  <c r="C19" i="33"/>
  <c r="E18" i="33" a="1"/>
  <c r="E18" i="33" s="1"/>
  <c r="C18" i="33"/>
  <c r="E17" i="33"/>
  <c r="E17" i="33" a="1"/>
  <c r="C17" i="33"/>
  <c r="E16" i="33" a="1"/>
  <c r="E16" i="33" s="1"/>
  <c r="C16" i="33"/>
  <c r="E15" i="33" a="1"/>
  <c r="E15" i="33" s="1"/>
  <c r="C15" i="33"/>
  <c r="E14" i="33" a="1"/>
  <c r="E14" i="33" s="1"/>
  <c r="C14" i="33"/>
  <c r="E13" i="33"/>
  <c r="E13" i="33" a="1"/>
  <c r="C13" i="33"/>
  <c r="E34" i="32" a="1"/>
  <c r="E34" i="32" s="1"/>
  <c r="C34" i="32"/>
  <c r="E33" i="32"/>
  <c r="E33" i="32" a="1"/>
  <c r="C33" i="32"/>
  <c r="E32" i="32" a="1"/>
  <c r="E32" i="32" s="1"/>
  <c r="C8" i="32" s="1" a="1"/>
  <c r="C8" i="32" s="1"/>
  <c r="C32" i="32"/>
  <c r="E31" i="32"/>
  <c r="E31" i="32" a="1"/>
  <c r="C31" i="32"/>
  <c r="E30" i="32" a="1"/>
  <c r="E30" i="32" s="1"/>
  <c r="C30" i="32"/>
  <c r="E29" i="32"/>
  <c r="C7" i="32" s="1" a="1"/>
  <c r="C7" i="32" s="1"/>
  <c r="E29" i="32" a="1"/>
  <c r="C29" i="32"/>
  <c r="E28" i="32" a="1"/>
  <c r="E28" i="32" s="1"/>
  <c r="C28" i="32"/>
  <c r="E27" i="32"/>
  <c r="E27" i="32" a="1"/>
  <c r="C27" i="32"/>
  <c r="E26" i="32" a="1"/>
  <c r="E26" i="32" s="1"/>
  <c r="C26" i="32"/>
  <c r="E25" i="32"/>
  <c r="E25" i="32" a="1"/>
  <c r="C25" i="32"/>
  <c r="E24" i="32" a="1"/>
  <c r="E24" i="32" s="1"/>
  <c r="C24" i="32"/>
  <c r="E23" i="32" a="1"/>
  <c r="E23" i="32" s="1"/>
  <c r="C23" i="32"/>
  <c r="E22" i="32" a="1"/>
  <c r="E22" i="32" s="1"/>
  <c r="C6" i="32" s="1" a="1"/>
  <c r="C6" i="32" s="1"/>
  <c r="C22" i="32"/>
  <c r="E21" i="32"/>
  <c r="E21" i="32" a="1"/>
  <c r="C21" i="32"/>
  <c r="E20" i="32" a="1"/>
  <c r="E20" i="32" s="1"/>
  <c r="C20" i="32"/>
  <c r="E19" i="32" a="1"/>
  <c r="E19" i="32" s="1"/>
  <c r="C5" i="32" s="1" a="1"/>
  <c r="C5" i="32" s="1"/>
  <c r="C19" i="32"/>
  <c r="E18" i="32" a="1"/>
  <c r="E18" i="32" s="1"/>
  <c r="C18" i="32"/>
  <c r="E17" i="32"/>
  <c r="E17" i="32" a="1"/>
  <c r="C17" i="32"/>
  <c r="E16" i="32" a="1"/>
  <c r="E16" i="32" s="1"/>
  <c r="C16" i="32"/>
  <c r="E15" i="32"/>
  <c r="E15" i="32" a="1"/>
  <c r="C15" i="32"/>
  <c r="E14" i="32" a="1"/>
  <c r="E14" i="32" s="1"/>
  <c r="C4" i="32" s="1" a="1"/>
  <c r="C4" i="32" s="1"/>
  <c r="C14" i="32"/>
  <c r="E13" i="32"/>
  <c r="E13" i="32" a="1"/>
  <c r="C13" i="32"/>
  <c r="E34" i="31" a="1"/>
  <c r="E34" i="31" s="1"/>
  <c r="G33" i="11" s="1"/>
  <c r="C34" i="31"/>
  <c r="E33" i="31" a="1"/>
  <c r="E33" i="31" s="1"/>
  <c r="G32" i="11" s="1"/>
  <c r="C33" i="31"/>
  <c r="E32" i="31" a="1"/>
  <c r="E32" i="31" s="1"/>
  <c r="C32" i="31"/>
  <c r="E31" i="31" a="1"/>
  <c r="E31" i="31" s="1"/>
  <c r="G30" i="11" s="1"/>
  <c r="C31" i="31"/>
  <c r="E30" i="31" a="1"/>
  <c r="E30" i="31" s="1"/>
  <c r="G29" i="11" s="1"/>
  <c r="C30" i="31"/>
  <c r="E29" i="31" a="1"/>
  <c r="E29" i="31" s="1"/>
  <c r="C29" i="31"/>
  <c r="E28" i="31" a="1"/>
  <c r="E28" i="31" s="1"/>
  <c r="C28" i="31"/>
  <c r="E27" i="31"/>
  <c r="G26" i="11" s="1"/>
  <c r="E27" i="31" a="1"/>
  <c r="C27" i="31"/>
  <c r="E26" i="31" a="1"/>
  <c r="E26" i="31" s="1"/>
  <c r="G25" i="11" s="1"/>
  <c r="C26" i="31"/>
  <c r="E25" i="31"/>
  <c r="G24" i="11" s="1"/>
  <c r="E25" i="31" a="1"/>
  <c r="C25" i="31"/>
  <c r="E24" i="31" a="1"/>
  <c r="E24" i="31" s="1"/>
  <c r="G23" i="11" s="1"/>
  <c r="C24" i="31"/>
  <c r="E23" i="31" a="1"/>
  <c r="E23" i="31" s="1"/>
  <c r="G22" i="11" s="1"/>
  <c r="C23" i="31"/>
  <c r="E22" i="31" a="1"/>
  <c r="E22" i="31" s="1"/>
  <c r="G21" i="11" s="1"/>
  <c r="C22" i="31"/>
  <c r="E21" i="31" a="1"/>
  <c r="E21" i="31" s="1"/>
  <c r="G20" i="11" s="1"/>
  <c r="C21" i="31"/>
  <c r="E20" i="31" a="1"/>
  <c r="E20" i="31" s="1"/>
  <c r="C20" i="31"/>
  <c r="E19" i="31"/>
  <c r="G18" i="11" s="1"/>
  <c r="E19" i="31" a="1"/>
  <c r="C19" i="31"/>
  <c r="E18" i="31" a="1"/>
  <c r="E18" i="31" s="1"/>
  <c r="G17" i="11" s="1"/>
  <c r="C18" i="31"/>
  <c r="E17" i="31"/>
  <c r="G16" i="11" s="1"/>
  <c r="E17" i="31" a="1"/>
  <c r="C17" i="31"/>
  <c r="E16" i="31" a="1"/>
  <c r="E16" i="31" s="1"/>
  <c r="G15" i="11" s="1"/>
  <c r="C16" i="31"/>
  <c r="E15" i="31" a="1"/>
  <c r="E15" i="31" s="1"/>
  <c r="G14" i="11" s="1"/>
  <c r="C15" i="31"/>
  <c r="E14" i="31" a="1"/>
  <c r="E14" i="31" s="1"/>
  <c r="G13" i="11" s="1"/>
  <c r="C14" i="31"/>
  <c r="E13" i="31" a="1"/>
  <c r="E13" i="31" s="1"/>
  <c r="G12" i="11" s="1"/>
  <c r="C13" i="31"/>
  <c r="E34" i="30" a="1"/>
  <c r="E34" i="30" s="1"/>
  <c r="C34" i="30"/>
  <c r="E33" i="30" a="1"/>
  <c r="E33" i="30" s="1"/>
  <c r="C33" i="30"/>
  <c r="E32" i="30" a="1"/>
  <c r="E32" i="30" s="1"/>
  <c r="C32" i="30"/>
  <c r="E31" i="30" a="1"/>
  <c r="E31" i="30" s="1"/>
  <c r="C31" i="30"/>
  <c r="E30" i="30" a="1"/>
  <c r="E30" i="30" s="1"/>
  <c r="C30" i="30"/>
  <c r="E29" i="30"/>
  <c r="C7" i="30" s="1" a="1"/>
  <c r="C7" i="30" s="1"/>
  <c r="E29" i="30" a="1"/>
  <c r="C29" i="30"/>
  <c r="E28" i="30" a="1"/>
  <c r="E28" i="30" s="1"/>
  <c r="C28" i="30"/>
  <c r="E27" i="30" a="1"/>
  <c r="E27" i="30" s="1"/>
  <c r="C27" i="30"/>
  <c r="E26" i="30" a="1"/>
  <c r="E26" i="30" s="1"/>
  <c r="C26" i="30"/>
  <c r="E25" i="30" a="1"/>
  <c r="E25" i="30" s="1"/>
  <c r="C25" i="30"/>
  <c r="E24" i="30" a="1"/>
  <c r="E24" i="30" s="1"/>
  <c r="C24" i="30"/>
  <c r="E23" i="30" a="1"/>
  <c r="E23" i="30" s="1"/>
  <c r="C23" i="30"/>
  <c r="E22" i="30" a="1"/>
  <c r="E22" i="30" s="1"/>
  <c r="C22" i="30"/>
  <c r="E21" i="30" a="1"/>
  <c r="E21" i="30" s="1"/>
  <c r="C21" i="30"/>
  <c r="E20" i="30" a="1"/>
  <c r="E20" i="30" s="1"/>
  <c r="C20" i="30"/>
  <c r="E19" i="30" a="1"/>
  <c r="E19" i="30" s="1"/>
  <c r="C19" i="30"/>
  <c r="E18" i="30" a="1"/>
  <c r="E18" i="30" s="1"/>
  <c r="C18" i="30"/>
  <c r="E17" i="30" a="1"/>
  <c r="E17" i="30" s="1"/>
  <c r="C17" i="30"/>
  <c r="E16" i="30" a="1"/>
  <c r="E16" i="30" s="1"/>
  <c r="C16" i="30"/>
  <c r="E15" i="30" a="1"/>
  <c r="E15" i="30" s="1"/>
  <c r="C15" i="30"/>
  <c r="E14" i="30" a="1"/>
  <c r="E14" i="30" s="1"/>
  <c r="C14" i="30"/>
  <c r="E13" i="30"/>
  <c r="E13" i="30" a="1"/>
  <c r="C13" i="30"/>
  <c r="E34" i="29"/>
  <c r="E34" i="29" a="1"/>
  <c r="C34" i="29"/>
  <c r="E33" i="29"/>
  <c r="E33" i="29" a="1"/>
  <c r="C33" i="29"/>
  <c r="E32" i="29"/>
  <c r="E32" i="29" a="1"/>
  <c r="C32" i="29"/>
  <c r="E31" i="29"/>
  <c r="E31" i="29" a="1"/>
  <c r="C31" i="29"/>
  <c r="E30" i="29"/>
  <c r="E30" i="29" a="1"/>
  <c r="C30" i="29"/>
  <c r="E29" i="29"/>
  <c r="E29" i="29" a="1"/>
  <c r="C29" i="29"/>
  <c r="E28" i="29"/>
  <c r="E28" i="29" a="1"/>
  <c r="C28" i="29"/>
  <c r="E27" i="29"/>
  <c r="E27" i="29" a="1"/>
  <c r="C27" i="29"/>
  <c r="E26" i="29"/>
  <c r="E26" i="29" a="1"/>
  <c r="C26" i="29"/>
  <c r="E25" i="29"/>
  <c r="E25" i="29" a="1"/>
  <c r="C25" i="29"/>
  <c r="E24" i="29"/>
  <c r="E24" i="29" a="1"/>
  <c r="C24" i="29"/>
  <c r="E23" i="29"/>
  <c r="E23" i="29" a="1"/>
  <c r="C23" i="29"/>
  <c r="E22" i="29"/>
  <c r="E22" i="29" a="1"/>
  <c r="C22" i="29"/>
  <c r="E21" i="29"/>
  <c r="E21" i="29" a="1"/>
  <c r="C21" i="29"/>
  <c r="E20" i="29"/>
  <c r="E20" i="29" a="1"/>
  <c r="C20" i="29"/>
  <c r="E19" i="29"/>
  <c r="E19" i="29" a="1"/>
  <c r="C19" i="29"/>
  <c r="E18" i="29"/>
  <c r="E18" i="29" a="1"/>
  <c r="C18" i="29"/>
  <c r="E17" i="29"/>
  <c r="E17" i="29" a="1"/>
  <c r="C17" i="29"/>
  <c r="E16" i="29"/>
  <c r="E16" i="29" a="1"/>
  <c r="C16" i="29"/>
  <c r="E15" i="29"/>
  <c r="E15" i="29" a="1"/>
  <c r="C15" i="29"/>
  <c r="E14" i="29"/>
  <c r="E14" i="29" a="1"/>
  <c r="C14" i="29"/>
  <c r="E13" i="29"/>
  <c r="E13" i="29" a="1"/>
  <c r="C13" i="29"/>
  <c r="C8" i="29" a="1"/>
  <c r="C8" i="29" s="1"/>
  <c r="C7" i="29" a="1"/>
  <c r="C7" i="29" s="1"/>
  <c r="C6" i="29" a="1"/>
  <c r="C6" i="29" s="1"/>
  <c r="C5" i="29" a="1"/>
  <c r="C5" i="29" s="1"/>
  <c r="C4" i="29" a="1"/>
  <c r="C4" i="29" s="1"/>
  <c r="E34" i="28" a="1"/>
  <c r="E34" i="28" s="1"/>
  <c r="C34" i="28"/>
  <c r="E33" i="28"/>
  <c r="E33" i="28" a="1"/>
  <c r="C33" i="28"/>
  <c r="E32" i="28" a="1"/>
  <c r="E32" i="28" s="1"/>
  <c r="C8" i="28" s="1" a="1"/>
  <c r="C8" i="28" s="1"/>
  <c r="C32" i="28"/>
  <c r="E31" i="28" a="1"/>
  <c r="E31" i="28" s="1"/>
  <c r="C31" i="28"/>
  <c r="E30" i="28" a="1"/>
  <c r="E30" i="28" s="1"/>
  <c r="C30" i="28"/>
  <c r="E29" i="28"/>
  <c r="C7" i="28" s="1" a="1"/>
  <c r="C7" i="28" s="1"/>
  <c r="E29" i="28" a="1"/>
  <c r="C29" i="28"/>
  <c r="E28" i="28" a="1"/>
  <c r="E28" i="28" s="1"/>
  <c r="C28" i="28"/>
  <c r="E27" i="28" a="1"/>
  <c r="E27" i="28" s="1"/>
  <c r="C27" i="28"/>
  <c r="E26" i="28" a="1"/>
  <c r="E26" i="28" s="1"/>
  <c r="C26" i="28"/>
  <c r="E25" i="28"/>
  <c r="E25" i="28" a="1"/>
  <c r="C25" i="28"/>
  <c r="E24" i="28" a="1"/>
  <c r="E24" i="28" s="1"/>
  <c r="C24" i="28"/>
  <c r="E23" i="28" a="1"/>
  <c r="E23" i="28" s="1"/>
  <c r="C23" i="28"/>
  <c r="E22" i="28" a="1"/>
  <c r="E22" i="28" s="1"/>
  <c r="C6" i="28" s="1" a="1"/>
  <c r="C6" i="28" s="1"/>
  <c r="C22" i="28"/>
  <c r="E21" i="28"/>
  <c r="E21" i="28" a="1"/>
  <c r="C21" i="28"/>
  <c r="E20" i="28" a="1"/>
  <c r="E20" i="28" s="1"/>
  <c r="C20" i="28"/>
  <c r="E19" i="28" a="1"/>
  <c r="E19" i="28" s="1"/>
  <c r="C5" i="28" s="1" a="1"/>
  <c r="C5" i="28" s="1"/>
  <c r="C19" i="28"/>
  <c r="E18" i="28" a="1"/>
  <c r="E18" i="28" s="1"/>
  <c r="C18" i="28"/>
  <c r="E17" i="28"/>
  <c r="E17" i="28" a="1"/>
  <c r="C17" i="28"/>
  <c r="E16" i="28" a="1"/>
  <c r="E16" i="28" s="1"/>
  <c r="C16" i="28"/>
  <c r="E15" i="28" a="1"/>
  <c r="E15" i="28" s="1"/>
  <c r="C15" i="28"/>
  <c r="E14" i="28" a="1"/>
  <c r="E14" i="28" s="1"/>
  <c r="C14" i="28"/>
  <c r="E13" i="28"/>
  <c r="E13" i="28" a="1"/>
  <c r="C13" i="28"/>
  <c r="C28" i="13"/>
  <c r="C25" i="13"/>
  <c r="C5" i="34" l="1" a="1"/>
  <c r="C5" i="34" s="1"/>
  <c r="J6" i="11" s="1"/>
  <c r="C7" i="34" a="1"/>
  <c r="C7" i="34" s="1"/>
  <c r="J8" i="11" s="1"/>
  <c r="J18" i="11"/>
  <c r="C6" i="34" a="1"/>
  <c r="C6" i="34" s="1"/>
  <c r="J7" i="11" s="1"/>
  <c r="C8" i="34" a="1"/>
  <c r="C8" i="34" s="1"/>
  <c r="J9" i="11" s="1"/>
  <c r="J28" i="11"/>
  <c r="C7" i="36" a="1"/>
  <c r="C7" i="36" s="1"/>
  <c r="L28" i="11"/>
  <c r="C6" i="36" a="1"/>
  <c r="C6" i="36" s="1"/>
  <c r="C8" i="36" a="1"/>
  <c r="C8" i="36" s="1"/>
  <c r="C5" i="36" a="1"/>
  <c r="C5" i="36" s="1"/>
  <c r="L31" i="11"/>
  <c r="L18" i="11"/>
  <c r="C7" i="31" a="1"/>
  <c r="C7" i="31" s="1"/>
  <c r="G28" i="11"/>
  <c r="C8" i="31" a="1"/>
  <c r="C8" i="31" s="1"/>
  <c r="G31" i="11"/>
  <c r="C5" i="31" a="1"/>
  <c r="C5" i="31" s="1"/>
  <c r="C4" i="31" a="1"/>
  <c r="C4" i="31" s="1"/>
  <c r="C4" i="36" a="1"/>
  <c r="C4" i="36" s="1"/>
  <c r="C4" i="35" a="1"/>
  <c r="C4" i="35" s="1"/>
  <c r="C4" i="34" a="1"/>
  <c r="C4" i="34" s="1"/>
  <c r="J5" i="11" s="1"/>
  <c r="C4" i="33" a="1"/>
  <c r="C4" i="33" s="1"/>
  <c r="C6" i="31" a="1"/>
  <c r="C6" i="31" s="1"/>
  <c r="C6" i="30" a="1"/>
  <c r="C6" i="30" s="1"/>
  <c r="C8" i="30" a="1"/>
  <c r="C8" i="30" s="1"/>
  <c r="C5" i="30" a="1"/>
  <c r="C5" i="30" s="1"/>
  <c r="C4" i="30" a="1"/>
  <c r="C4" i="30" s="1"/>
  <c r="C4" i="28" a="1"/>
  <c r="C4" i="28" s="1"/>
  <c r="C19" i="13"/>
  <c r="C3" i="11" l="1"/>
  <c r="D11" i="11" l="1"/>
  <c r="E11" i="11"/>
  <c r="F11" i="11"/>
  <c r="G11" i="11"/>
  <c r="H11" i="11"/>
  <c r="I11" i="11"/>
  <c r="J11" i="11"/>
  <c r="K11" i="11"/>
  <c r="L11" i="11"/>
  <c r="C11" i="11"/>
  <c r="E14" i="13" a="1"/>
  <c r="E14" i="13" s="1"/>
  <c r="E15" i="13" a="1"/>
  <c r="E15" i="13" s="1"/>
  <c r="E16" i="13" a="1"/>
  <c r="E16" i="13" s="1"/>
  <c r="E17" i="13" a="1"/>
  <c r="E17" i="13" s="1"/>
  <c r="E18" i="13" a="1"/>
  <c r="E18" i="13" s="1"/>
  <c r="E19" i="13" a="1"/>
  <c r="E19" i="13" s="1"/>
  <c r="E20" i="13" a="1"/>
  <c r="E20" i="13" s="1"/>
  <c r="E21" i="13" a="1"/>
  <c r="E21" i="13" s="1"/>
  <c r="E22" i="13" a="1"/>
  <c r="E22" i="13" s="1"/>
  <c r="E23" i="13" a="1"/>
  <c r="E23" i="13" s="1"/>
  <c r="E24" i="13" a="1"/>
  <c r="E24" i="13" s="1"/>
  <c r="E25" i="13" a="1"/>
  <c r="E25" i="13" s="1"/>
  <c r="E26" i="13" a="1"/>
  <c r="E26" i="13" s="1"/>
  <c r="E27" i="13" a="1"/>
  <c r="E27" i="13" s="1"/>
  <c r="E28" i="13" a="1"/>
  <c r="E28" i="13" s="1"/>
  <c r="E29" i="13" a="1"/>
  <c r="E29" i="13" s="1"/>
  <c r="E30" i="13" a="1"/>
  <c r="E30" i="13" s="1"/>
  <c r="E31" i="13" a="1"/>
  <c r="E31" i="13" s="1"/>
  <c r="E32" i="13" a="1"/>
  <c r="E32" i="13" s="1"/>
  <c r="E33" i="13" a="1"/>
  <c r="E33" i="13" s="1"/>
  <c r="E34" i="13" a="1"/>
  <c r="E34" i="13" s="1"/>
  <c r="E13" i="13" a="1"/>
  <c r="E13" i="13" s="1"/>
  <c r="C30" i="13"/>
  <c r="C4" i="11"/>
  <c r="C4" i="13" l="1" a="1"/>
  <c r="C4" i="13" s="1"/>
  <c r="C5" i="11" s="1"/>
  <c r="C13" i="11" l="1"/>
  <c r="C14" i="11"/>
  <c r="C15" i="11"/>
  <c r="C16" i="11"/>
  <c r="C17" i="11"/>
  <c r="C18" i="11"/>
  <c r="C19" i="11"/>
  <c r="C20" i="11"/>
  <c r="C21" i="11"/>
  <c r="C22" i="11"/>
  <c r="C23" i="11"/>
  <c r="C24" i="11"/>
  <c r="C25" i="11"/>
  <c r="C26" i="11"/>
  <c r="C27" i="11"/>
  <c r="C28" i="11"/>
  <c r="C29" i="11"/>
  <c r="C30" i="11"/>
  <c r="C31" i="11"/>
  <c r="C32" i="11"/>
  <c r="C33" i="11"/>
  <c r="C34" i="13"/>
  <c r="C33" i="13"/>
  <c r="C32" i="13"/>
  <c r="C31" i="13"/>
  <c r="C29" i="13"/>
  <c r="C26" i="13"/>
  <c r="C27" i="13"/>
  <c r="C24" i="13"/>
  <c r="C23" i="13"/>
  <c r="C22" i="13"/>
  <c r="C21" i="13"/>
  <c r="C20" i="13"/>
  <c r="C18" i="13"/>
  <c r="C17" i="13"/>
  <c r="C16" i="13"/>
  <c r="C15" i="13"/>
  <c r="C14" i="13"/>
  <c r="C13" i="13"/>
  <c r="C8" i="13" l="1" a="1"/>
  <c r="C8" i="13" s="1"/>
  <c r="C9" i="11" s="1"/>
  <c r="C7" i="13" a="1"/>
  <c r="C7" i="13" s="1"/>
  <c r="C8" i="11" s="1"/>
  <c r="C5" i="13" a="1"/>
  <c r="C5" i="13" s="1"/>
  <c r="C6" i="11" s="1"/>
  <c r="C6" i="13" a="1"/>
  <c r="C6" i="13" s="1"/>
  <c r="C7" i="11" s="1"/>
  <c r="C12" i="11" l="1"/>
</calcChain>
</file>

<file path=xl/comments1.xml><?xml version="1.0" encoding="utf-8"?>
<comments xmlns="http://schemas.openxmlformats.org/spreadsheetml/2006/main">
  <authors>
    <author>agranbery</author>
  </authors>
  <commentList>
    <comment ref="C2" authorId="0" shapeId="0">
      <text>
        <r>
          <rPr>
            <b/>
            <sz val="9"/>
            <color indexed="81"/>
            <rFont val="Tahoma"/>
            <family val="2"/>
          </rPr>
          <t>agranbery:</t>
        </r>
        <r>
          <rPr>
            <sz val="9"/>
            <color indexed="81"/>
            <rFont val="Tahoma"/>
            <family val="2"/>
          </rPr>
          <t xml:space="preserve">
Enter Location of Segment</t>
        </r>
      </text>
    </comment>
    <comment ref="C10" authorId="0" shapeId="0">
      <text>
        <r>
          <rPr>
            <b/>
            <sz val="9"/>
            <color indexed="81"/>
            <rFont val="Tahoma"/>
            <family val="2"/>
          </rPr>
          <t>agranbery:</t>
        </r>
        <r>
          <rPr>
            <sz val="9"/>
            <color indexed="81"/>
            <rFont val="Tahoma"/>
            <family val="2"/>
          </rPr>
          <t xml:space="preserve">
Choose Segment Type from Dropdown Menu
</t>
        </r>
      </text>
    </comment>
    <comment ref="E12" authorId="0" shapeId="0">
      <text>
        <r>
          <rPr>
            <b/>
            <sz val="9"/>
            <color indexed="81"/>
            <rFont val="Tahoma"/>
            <family val="2"/>
          </rPr>
          <t>agranbery:</t>
        </r>
        <r>
          <rPr>
            <sz val="9"/>
            <color indexed="81"/>
            <rFont val="Tahoma"/>
            <family val="2"/>
          </rPr>
          <t xml:space="preserve">
Score will automatically update</t>
        </r>
      </text>
    </comment>
    <comment ref="F12" authorId="0" shapeId="0">
      <text>
        <r>
          <rPr>
            <b/>
            <sz val="9"/>
            <color indexed="81"/>
            <rFont val="Tahoma"/>
            <family val="2"/>
          </rPr>
          <t>agranbery:</t>
        </r>
        <r>
          <rPr>
            <sz val="9"/>
            <color indexed="81"/>
            <rFont val="Tahoma"/>
            <family val="2"/>
          </rPr>
          <t xml:space="preserve">
Document actual values relating to the designs in this column.</t>
        </r>
      </text>
    </comment>
  </commentList>
</comments>
</file>

<file path=xl/comments2.xml><?xml version="1.0" encoding="utf-8"?>
<comments xmlns="http://schemas.openxmlformats.org/spreadsheetml/2006/main">
  <authors>
    <author>agranbery</author>
  </authors>
  <commentList>
    <comment ref="C2" authorId="0" shapeId="0">
      <text>
        <r>
          <rPr>
            <b/>
            <sz val="9"/>
            <color indexed="81"/>
            <rFont val="Tahoma"/>
            <family val="2"/>
          </rPr>
          <t>agranbery:</t>
        </r>
        <r>
          <rPr>
            <sz val="9"/>
            <color indexed="81"/>
            <rFont val="Tahoma"/>
            <family val="2"/>
          </rPr>
          <t xml:space="preserve">
Enter Location of Segment</t>
        </r>
      </text>
    </comment>
    <comment ref="C10" authorId="0" shapeId="0">
      <text>
        <r>
          <rPr>
            <b/>
            <sz val="9"/>
            <color indexed="81"/>
            <rFont val="Tahoma"/>
            <family val="2"/>
          </rPr>
          <t>agranbery:</t>
        </r>
        <r>
          <rPr>
            <sz val="9"/>
            <color indexed="81"/>
            <rFont val="Tahoma"/>
            <family val="2"/>
          </rPr>
          <t xml:space="preserve">
Choose Segment Type from Dropdown Menu
</t>
        </r>
      </text>
    </comment>
    <comment ref="E12" authorId="0" shapeId="0">
      <text>
        <r>
          <rPr>
            <b/>
            <sz val="9"/>
            <color indexed="81"/>
            <rFont val="Tahoma"/>
            <family val="2"/>
          </rPr>
          <t>agranbery:</t>
        </r>
        <r>
          <rPr>
            <sz val="9"/>
            <color indexed="81"/>
            <rFont val="Tahoma"/>
            <family val="2"/>
          </rPr>
          <t xml:space="preserve">
Score will automatically update</t>
        </r>
      </text>
    </comment>
    <comment ref="F12" authorId="0" shapeId="0">
      <text>
        <r>
          <rPr>
            <b/>
            <sz val="9"/>
            <color indexed="81"/>
            <rFont val="Tahoma"/>
            <family val="2"/>
          </rPr>
          <t>agranbery:</t>
        </r>
        <r>
          <rPr>
            <sz val="9"/>
            <color indexed="81"/>
            <rFont val="Tahoma"/>
            <family val="2"/>
          </rPr>
          <t xml:space="preserve">
Document actual values relating to the designs in this column.</t>
        </r>
      </text>
    </comment>
  </commentList>
</comments>
</file>

<file path=xl/comments3.xml><?xml version="1.0" encoding="utf-8"?>
<comments xmlns="http://schemas.openxmlformats.org/spreadsheetml/2006/main">
  <authors>
    <author>agranbery</author>
  </authors>
  <commentList>
    <comment ref="C2" authorId="0" shapeId="0">
      <text>
        <r>
          <rPr>
            <b/>
            <sz val="9"/>
            <color indexed="81"/>
            <rFont val="Tahoma"/>
            <family val="2"/>
          </rPr>
          <t>agranbery:</t>
        </r>
        <r>
          <rPr>
            <sz val="9"/>
            <color indexed="81"/>
            <rFont val="Tahoma"/>
            <family val="2"/>
          </rPr>
          <t xml:space="preserve">
Enter Location of Segment</t>
        </r>
      </text>
    </comment>
    <comment ref="C10" authorId="0" shapeId="0">
      <text>
        <r>
          <rPr>
            <b/>
            <sz val="9"/>
            <color indexed="81"/>
            <rFont val="Tahoma"/>
            <family val="2"/>
          </rPr>
          <t>agranbery:</t>
        </r>
        <r>
          <rPr>
            <sz val="9"/>
            <color indexed="81"/>
            <rFont val="Tahoma"/>
            <family val="2"/>
          </rPr>
          <t xml:space="preserve">
Choose Segment Type from Dropdown Menu
</t>
        </r>
      </text>
    </comment>
    <comment ref="E12" authorId="0" shapeId="0">
      <text>
        <r>
          <rPr>
            <b/>
            <sz val="9"/>
            <color indexed="81"/>
            <rFont val="Tahoma"/>
            <family val="2"/>
          </rPr>
          <t>agranbery:</t>
        </r>
        <r>
          <rPr>
            <sz val="9"/>
            <color indexed="81"/>
            <rFont val="Tahoma"/>
            <family val="2"/>
          </rPr>
          <t xml:space="preserve">
Score will automatically update</t>
        </r>
      </text>
    </comment>
    <comment ref="F12" authorId="0" shapeId="0">
      <text>
        <r>
          <rPr>
            <b/>
            <sz val="9"/>
            <color indexed="81"/>
            <rFont val="Tahoma"/>
            <family val="2"/>
          </rPr>
          <t>agranbery:</t>
        </r>
        <r>
          <rPr>
            <sz val="9"/>
            <color indexed="81"/>
            <rFont val="Tahoma"/>
            <family val="2"/>
          </rPr>
          <t xml:space="preserve">
Document actual values relating to the designs in this column.</t>
        </r>
      </text>
    </comment>
  </commentList>
</comments>
</file>

<file path=xl/comments4.xml><?xml version="1.0" encoding="utf-8"?>
<comments xmlns="http://schemas.openxmlformats.org/spreadsheetml/2006/main">
  <authors>
    <author>agranbery</author>
  </authors>
  <commentList>
    <comment ref="C2" authorId="0" shapeId="0">
      <text>
        <r>
          <rPr>
            <b/>
            <sz val="9"/>
            <color indexed="81"/>
            <rFont val="Tahoma"/>
            <family val="2"/>
          </rPr>
          <t>agranbery:</t>
        </r>
        <r>
          <rPr>
            <sz val="9"/>
            <color indexed="81"/>
            <rFont val="Tahoma"/>
            <family val="2"/>
          </rPr>
          <t xml:space="preserve">
Enter Location of Segment</t>
        </r>
      </text>
    </comment>
    <comment ref="C10" authorId="0" shapeId="0">
      <text>
        <r>
          <rPr>
            <b/>
            <sz val="9"/>
            <color indexed="81"/>
            <rFont val="Tahoma"/>
            <family val="2"/>
          </rPr>
          <t>agranbery:</t>
        </r>
        <r>
          <rPr>
            <sz val="9"/>
            <color indexed="81"/>
            <rFont val="Tahoma"/>
            <family val="2"/>
          </rPr>
          <t xml:space="preserve">
Choose Segment Type from Dropdown Menu
</t>
        </r>
      </text>
    </comment>
    <comment ref="E12" authorId="0" shapeId="0">
      <text>
        <r>
          <rPr>
            <b/>
            <sz val="9"/>
            <color indexed="81"/>
            <rFont val="Tahoma"/>
            <family val="2"/>
          </rPr>
          <t>agranbery:</t>
        </r>
        <r>
          <rPr>
            <sz val="9"/>
            <color indexed="81"/>
            <rFont val="Tahoma"/>
            <family val="2"/>
          </rPr>
          <t xml:space="preserve">
Score will automatically update</t>
        </r>
      </text>
    </comment>
    <comment ref="F12" authorId="0" shapeId="0">
      <text>
        <r>
          <rPr>
            <b/>
            <sz val="9"/>
            <color indexed="81"/>
            <rFont val="Tahoma"/>
            <family val="2"/>
          </rPr>
          <t>agranbery:</t>
        </r>
        <r>
          <rPr>
            <sz val="9"/>
            <color indexed="81"/>
            <rFont val="Tahoma"/>
            <family val="2"/>
          </rPr>
          <t xml:space="preserve">
Document actual values relating to the designs in this column.</t>
        </r>
      </text>
    </comment>
  </commentList>
</comments>
</file>

<file path=xl/comments5.xml><?xml version="1.0" encoding="utf-8"?>
<comments xmlns="http://schemas.openxmlformats.org/spreadsheetml/2006/main">
  <authors>
    <author>agranbery</author>
  </authors>
  <commentList>
    <comment ref="C2" authorId="0" shapeId="0">
      <text>
        <r>
          <rPr>
            <b/>
            <sz val="9"/>
            <color indexed="81"/>
            <rFont val="Tahoma"/>
            <family val="2"/>
          </rPr>
          <t>agranbery:</t>
        </r>
        <r>
          <rPr>
            <sz val="9"/>
            <color indexed="81"/>
            <rFont val="Tahoma"/>
            <family val="2"/>
          </rPr>
          <t xml:space="preserve">
Enter Location of Segment</t>
        </r>
      </text>
    </comment>
    <comment ref="C10" authorId="0" shapeId="0">
      <text>
        <r>
          <rPr>
            <b/>
            <sz val="9"/>
            <color indexed="81"/>
            <rFont val="Tahoma"/>
            <family val="2"/>
          </rPr>
          <t>agranbery:</t>
        </r>
        <r>
          <rPr>
            <sz val="9"/>
            <color indexed="81"/>
            <rFont val="Tahoma"/>
            <family val="2"/>
          </rPr>
          <t xml:space="preserve">
Choose Segment Type from Dropdown Menu
</t>
        </r>
      </text>
    </comment>
    <comment ref="E12" authorId="0" shapeId="0">
      <text>
        <r>
          <rPr>
            <b/>
            <sz val="9"/>
            <color indexed="81"/>
            <rFont val="Tahoma"/>
            <family val="2"/>
          </rPr>
          <t>agranbery:</t>
        </r>
        <r>
          <rPr>
            <sz val="9"/>
            <color indexed="81"/>
            <rFont val="Tahoma"/>
            <family val="2"/>
          </rPr>
          <t xml:space="preserve">
Score will automatically update</t>
        </r>
      </text>
    </comment>
    <comment ref="F12" authorId="0" shapeId="0">
      <text>
        <r>
          <rPr>
            <b/>
            <sz val="9"/>
            <color indexed="81"/>
            <rFont val="Tahoma"/>
            <family val="2"/>
          </rPr>
          <t>agranbery:</t>
        </r>
        <r>
          <rPr>
            <sz val="9"/>
            <color indexed="81"/>
            <rFont val="Tahoma"/>
            <family val="2"/>
          </rPr>
          <t xml:space="preserve">
Document actual values relating to the designs in this column.</t>
        </r>
      </text>
    </comment>
  </commentList>
</comments>
</file>

<file path=xl/comments6.xml><?xml version="1.0" encoding="utf-8"?>
<comments xmlns="http://schemas.openxmlformats.org/spreadsheetml/2006/main">
  <authors>
    <author>agranbery</author>
  </authors>
  <commentList>
    <comment ref="C2" authorId="0" shapeId="0">
      <text>
        <r>
          <rPr>
            <b/>
            <sz val="9"/>
            <color indexed="81"/>
            <rFont val="Tahoma"/>
            <family val="2"/>
          </rPr>
          <t>agranbery:</t>
        </r>
        <r>
          <rPr>
            <sz val="9"/>
            <color indexed="81"/>
            <rFont val="Tahoma"/>
            <family val="2"/>
          </rPr>
          <t xml:space="preserve">
Enter Location of Segment</t>
        </r>
      </text>
    </comment>
    <comment ref="C10" authorId="0" shapeId="0">
      <text>
        <r>
          <rPr>
            <b/>
            <sz val="9"/>
            <color indexed="81"/>
            <rFont val="Tahoma"/>
            <family val="2"/>
          </rPr>
          <t>agranbery:</t>
        </r>
        <r>
          <rPr>
            <sz val="9"/>
            <color indexed="81"/>
            <rFont val="Tahoma"/>
            <family val="2"/>
          </rPr>
          <t xml:space="preserve">
Choose Segment Type from Dropdown Menu
</t>
        </r>
      </text>
    </comment>
    <comment ref="E12" authorId="0" shapeId="0">
      <text>
        <r>
          <rPr>
            <b/>
            <sz val="9"/>
            <color indexed="81"/>
            <rFont val="Tahoma"/>
            <family val="2"/>
          </rPr>
          <t>agranbery:</t>
        </r>
        <r>
          <rPr>
            <sz val="9"/>
            <color indexed="81"/>
            <rFont val="Tahoma"/>
            <family val="2"/>
          </rPr>
          <t xml:space="preserve">
Score will automatically update</t>
        </r>
      </text>
    </comment>
    <comment ref="F12" authorId="0" shapeId="0">
      <text>
        <r>
          <rPr>
            <b/>
            <sz val="9"/>
            <color indexed="81"/>
            <rFont val="Tahoma"/>
            <family val="2"/>
          </rPr>
          <t>agranbery:</t>
        </r>
        <r>
          <rPr>
            <sz val="9"/>
            <color indexed="81"/>
            <rFont val="Tahoma"/>
            <family val="2"/>
          </rPr>
          <t xml:space="preserve">
Document actual values relating to the designs in this column.</t>
        </r>
      </text>
    </comment>
  </commentList>
</comments>
</file>

<file path=xl/comments7.xml><?xml version="1.0" encoding="utf-8"?>
<comments xmlns="http://schemas.openxmlformats.org/spreadsheetml/2006/main">
  <authors>
    <author>agranbery</author>
  </authors>
  <commentList>
    <comment ref="C2" authorId="0" shapeId="0">
      <text>
        <r>
          <rPr>
            <b/>
            <sz val="9"/>
            <color indexed="81"/>
            <rFont val="Tahoma"/>
            <family val="2"/>
          </rPr>
          <t>agranbery:</t>
        </r>
        <r>
          <rPr>
            <sz val="9"/>
            <color indexed="81"/>
            <rFont val="Tahoma"/>
            <family val="2"/>
          </rPr>
          <t xml:space="preserve">
Enter Location of Segment</t>
        </r>
      </text>
    </comment>
    <comment ref="C10" authorId="0" shapeId="0">
      <text>
        <r>
          <rPr>
            <b/>
            <sz val="9"/>
            <color indexed="81"/>
            <rFont val="Tahoma"/>
            <family val="2"/>
          </rPr>
          <t>agranbery:</t>
        </r>
        <r>
          <rPr>
            <sz val="9"/>
            <color indexed="81"/>
            <rFont val="Tahoma"/>
            <family val="2"/>
          </rPr>
          <t xml:space="preserve">
Choose Segment Type from Dropdown Menu
</t>
        </r>
      </text>
    </comment>
    <comment ref="E12" authorId="0" shapeId="0">
      <text>
        <r>
          <rPr>
            <b/>
            <sz val="9"/>
            <color indexed="81"/>
            <rFont val="Tahoma"/>
            <family val="2"/>
          </rPr>
          <t>agranbery:</t>
        </r>
        <r>
          <rPr>
            <sz val="9"/>
            <color indexed="81"/>
            <rFont val="Tahoma"/>
            <family val="2"/>
          </rPr>
          <t xml:space="preserve">
Score will automatically update</t>
        </r>
      </text>
    </comment>
    <comment ref="F12" authorId="0" shapeId="0">
      <text>
        <r>
          <rPr>
            <b/>
            <sz val="9"/>
            <color indexed="81"/>
            <rFont val="Tahoma"/>
            <family val="2"/>
          </rPr>
          <t>agranbery:</t>
        </r>
        <r>
          <rPr>
            <sz val="9"/>
            <color indexed="81"/>
            <rFont val="Tahoma"/>
            <family val="2"/>
          </rPr>
          <t xml:space="preserve">
Document actual values relating to the designs in this column.</t>
        </r>
      </text>
    </comment>
  </commentList>
</comments>
</file>

<file path=xl/comments8.xml><?xml version="1.0" encoding="utf-8"?>
<comments xmlns="http://schemas.openxmlformats.org/spreadsheetml/2006/main">
  <authors>
    <author>agranbery</author>
  </authors>
  <commentList>
    <comment ref="C2" authorId="0" shapeId="0">
      <text>
        <r>
          <rPr>
            <b/>
            <sz val="9"/>
            <color indexed="81"/>
            <rFont val="Tahoma"/>
            <family val="2"/>
          </rPr>
          <t>agranbery:</t>
        </r>
        <r>
          <rPr>
            <sz val="9"/>
            <color indexed="81"/>
            <rFont val="Tahoma"/>
            <family val="2"/>
          </rPr>
          <t xml:space="preserve">
Enter Location of Segment</t>
        </r>
      </text>
    </comment>
    <comment ref="C10" authorId="0" shapeId="0">
      <text>
        <r>
          <rPr>
            <b/>
            <sz val="9"/>
            <color indexed="81"/>
            <rFont val="Tahoma"/>
            <family val="2"/>
          </rPr>
          <t>agranbery:</t>
        </r>
        <r>
          <rPr>
            <sz val="9"/>
            <color indexed="81"/>
            <rFont val="Tahoma"/>
            <family val="2"/>
          </rPr>
          <t xml:space="preserve">
Choose Segment Type from Dropdown Menu
</t>
        </r>
      </text>
    </comment>
    <comment ref="E12" authorId="0" shapeId="0">
      <text>
        <r>
          <rPr>
            <b/>
            <sz val="9"/>
            <color indexed="81"/>
            <rFont val="Tahoma"/>
            <family val="2"/>
          </rPr>
          <t>agranbery:</t>
        </r>
        <r>
          <rPr>
            <sz val="9"/>
            <color indexed="81"/>
            <rFont val="Tahoma"/>
            <family val="2"/>
          </rPr>
          <t xml:space="preserve">
Score will automatically update</t>
        </r>
      </text>
    </comment>
    <comment ref="F12" authorId="0" shapeId="0">
      <text>
        <r>
          <rPr>
            <b/>
            <sz val="9"/>
            <color indexed="81"/>
            <rFont val="Tahoma"/>
            <family val="2"/>
          </rPr>
          <t>agranbery:</t>
        </r>
        <r>
          <rPr>
            <sz val="9"/>
            <color indexed="81"/>
            <rFont val="Tahoma"/>
            <family val="2"/>
          </rPr>
          <t xml:space="preserve">
Document actual values relating to the designs in this column.</t>
        </r>
      </text>
    </comment>
  </commentList>
</comments>
</file>

<file path=xl/comments9.xml><?xml version="1.0" encoding="utf-8"?>
<comments xmlns="http://schemas.openxmlformats.org/spreadsheetml/2006/main">
  <authors>
    <author>agranbery</author>
  </authors>
  <commentList>
    <comment ref="C2" authorId="0" shapeId="0">
      <text>
        <r>
          <rPr>
            <b/>
            <sz val="9"/>
            <color indexed="81"/>
            <rFont val="Tahoma"/>
            <family val="2"/>
          </rPr>
          <t>agranbery:</t>
        </r>
        <r>
          <rPr>
            <sz val="9"/>
            <color indexed="81"/>
            <rFont val="Tahoma"/>
            <family val="2"/>
          </rPr>
          <t xml:space="preserve">
Enter Location of Segment</t>
        </r>
      </text>
    </comment>
    <comment ref="C10" authorId="0" shapeId="0">
      <text>
        <r>
          <rPr>
            <b/>
            <sz val="9"/>
            <color indexed="81"/>
            <rFont val="Tahoma"/>
            <family val="2"/>
          </rPr>
          <t>agranbery:</t>
        </r>
        <r>
          <rPr>
            <sz val="9"/>
            <color indexed="81"/>
            <rFont val="Tahoma"/>
            <family val="2"/>
          </rPr>
          <t xml:space="preserve">
Choose Segment Type from Dropdown Menu
</t>
        </r>
      </text>
    </comment>
    <comment ref="E12" authorId="0" shapeId="0">
      <text>
        <r>
          <rPr>
            <b/>
            <sz val="9"/>
            <color indexed="81"/>
            <rFont val="Tahoma"/>
            <family val="2"/>
          </rPr>
          <t>agranbery:</t>
        </r>
        <r>
          <rPr>
            <sz val="9"/>
            <color indexed="81"/>
            <rFont val="Tahoma"/>
            <family val="2"/>
          </rPr>
          <t xml:space="preserve">
Score will automatically update</t>
        </r>
      </text>
    </comment>
    <comment ref="F12" authorId="0" shapeId="0">
      <text>
        <r>
          <rPr>
            <b/>
            <sz val="9"/>
            <color indexed="81"/>
            <rFont val="Tahoma"/>
            <family val="2"/>
          </rPr>
          <t>agranbery:</t>
        </r>
        <r>
          <rPr>
            <sz val="9"/>
            <color indexed="81"/>
            <rFont val="Tahoma"/>
            <family val="2"/>
          </rPr>
          <t xml:space="preserve">
Document actual values relating to the designs in this column.</t>
        </r>
      </text>
    </comment>
  </commentList>
</comments>
</file>

<file path=xl/comments10.xml><?xml version="1.0" encoding="utf-8"?>
<comments xmlns="http://schemas.openxmlformats.org/spreadsheetml/2006/main">
  <authors>
    <author>agranbery</author>
  </authors>
  <commentList>
    <comment ref="C2" authorId="0" shapeId="0">
      <text>
        <r>
          <rPr>
            <b/>
            <sz val="9"/>
            <color indexed="81"/>
            <rFont val="Tahoma"/>
            <family val="2"/>
          </rPr>
          <t>agranbery:</t>
        </r>
        <r>
          <rPr>
            <sz val="9"/>
            <color indexed="81"/>
            <rFont val="Tahoma"/>
            <family val="2"/>
          </rPr>
          <t xml:space="preserve">
Enter Location of Segment</t>
        </r>
      </text>
    </comment>
    <comment ref="C10" authorId="0" shapeId="0">
      <text>
        <r>
          <rPr>
            <b/>
            <sz val="9"/>
            <color indexed="81"/>
            <rFont val="Tahoma"/>
            <family val="2"/>
          </rPr>
          <t>agranbery:</t>
        </r>
        <r>
          <rPr>
            <sz val="9"/>
            <color indexed="81"/>
            <rFont val="Tahoma"/>
            <family val="2"/>
          </rPr>
          <t xml:space="preserve">
Choose Segment Type from Dropdown Menu
</t>
        </r>
      </text>
    </comment>
    <comment ref="E12" authorId="0" shapeId="0">
      <text>
        <r>
          <rPr>
            <b/>
            <sz val="9"/>
            <color indexed="81"/>
            <rFont val="Tahoma"/>
            <family val="2"/>
          </rPr>
          <t>agranbery:</t>
        </r>
        <r>
          <rPr>
            <sz val="9"/>
            <color indexed="81"/>
            <rFont val="Tahoma"/>
            <family val="2"/>
          </rPr>
          <t xml:space="preserve">
Score will automatically update</t>
        </r>
      </text>
    </comment>
    <comment ref="F12" authorId="0" shapeId="0">
      <text>
        <r>
          <rPr>
            <b/>
            <sz val="9"/>
            <color indexed="81"/>
            <rFont val="Tahoma"/>
            <family val="2"/>
          </rPr>
          <t>agranbery:</t>
        </r>
        <r>
          <rPr>
            <sz val="9"/>
            <color indexed="81"/>
            <rFont val="Tahoma"/>
            <family val="2"/>
          </rPr>
          <t xml:space="preserve">
Document actual values relating to the designs in this column.</t>
        </r>
      </text>
    </comment>
  </commentList>
</comments>
</file>

<file path=xl/sharedStrings.xml><?xml version="1.0" encoding="utf-8"?>
<sst xmlns="http://schemas.openxmlformats.org/spreadsheetml/2006/main" count="1769" uniqueCount="251">
  <si>
    <t>Segment Types</t>
  </si>
  <si>
    <t>Cycle Lane</t>
  </si>
  <si>
    <t>Mixed Traffic</t>
  </si>
  <si>
    <t>Principles</t>
  </si>
  <si>
    <t>Safety</t>
  </si>
  <si>
    <t>Directness</t>
  </si>
  <si>
    <t>Comfort</t>
  </si>
  <si>
    <t>Attractiveness</t>
  </si>
  <si>
    <t>Criterion</t>
  </si>
  <si>
    <t>Standard</t>
  </si>
  <si>
    <t>Uphill Gradient/Slope</t>
  </si>
  <si>
    <t>Downhill Gradient/Slope</t>
  </si>
  <si>
    <t>BQOS</t>
  </si>
  <si>
    <t>Coherence/Accessibility</t>
  </si>
  <si>
    <t>Minor deviation from straight line</t>
  </si>
  <si>
    <t>Obvious deviation from straight line</t>
  </si>
  <si>
    <t>3-7%</t>
  </si>
  <si>
    <t>7-10%</t>
  </si>
  <si>
    <t>&gt;10%</t>
  </si>
  <si>
    <t>10-15%</t>
  </si>
  <si>
    <t>&gt;15%</t>
  </si>
  <si>
    <t>Signalised Intersection</t>
  </si>
  <si>
    <t>Unsignalised Intersection</t>
  </si>
  <si>
    <t>Straight line for intersection crossing</t>
  </si>
  <si>
    <t>Principle</t>
  </si>
  <si>
    <t>Type</t>
  </si>
  <si>
    <t>Standards Drop Down (Choose most appropriate option from drop down list)</t>
  </si>
  <si>
    <t>Step 1</t>
  </si>
  <si>
    <t>Gradient</t>
  </si>
  <si>
    <t>Step 2</t>
  </si>
  <si>
    <t>T, Y, and X unsignalised</t>
  </si>
  <si>
    <t>Includes on street greenways, slow neighbourhood streets</t>
  </si>
  <si>
    <t>Includes at grade marked buffered cycle lanes</t>
  </si>
  <si>
    <t>Infrastructure Type</t>
  </si>
  <si>
    <t>Step 3</t>
  </si>
  <si>
    <t>Score each Segment</t>
  </si>
  <si>
    <t>Summary of Scores</t>
  </si>
  <si>
    <t>Choose Segment Type:</t>
  </si>
  <si>
    <t>Score (automatically populates)</t>
  </si>
  <si>
    <t>Segment 1</t>
  </si>
  <si>
    <t>Segment 2</t>
  </si>
  <si>
    <t>Segment 3</t>
  </si>
  <si>
    <t>Segment 4</t>
  </si>
  <si>
    <t>Segment 5</t>
  </si>
  <si>
    <t>Segment 6</t>
  </si>
  <si>
    <t>Segment 7</t>
  </si>
  <si>
    <t>Segment 8</t>
  </si>
  <si>
    <t>Segment 9</t>
  </si>
  <si>
    <t>Segment 10</t>
  </si>
  <si>
    <t xml:space="preserve">Criteria </t>
  </si>
  <si>
    <t>Weakest Score by Principle</t>
  </si>
  <si>
    <t>Any intersection with a signal, X or otherwise</t>
  </si>
  <si>
    <t>Examples/Explanations of Infrastructure Type</t>
  </si>
  <si>
    <t>Direct</t>
  </si>
  <si>
    <t>Shared Path</t>
  </si>
  <si>
    <t>Roundabout</t>
  </si>
  <si>
    <t>Separated Cycle Path</t>
  </si>
  <si>
    <t>Safe - Infrastructure Type Suitable for Street Conditions</t>
  </si>
  <si>
    <t>Safe - Appropriate Facility Dimensions</t>
  </si>
  <si>
    <t>Safe - Potential Conflicts Minimised</t>
  </si>
  <si>
    <t xml:space="preserve">Comfortable </t>
  </si>
  <si>
    <t xml:space="preserve">Traffic speed </t>
  </si>
  <si>
    <t xml:space="preserve">≤30 km/h </t>
  </si>
  <si>
    <t>31-50 km/h</t>
  </si>
  <si>
    <t>51-60 km/h</t>
  </si>
  <si>
    <t>Traffic volume (AADT)</t>
  </si>
  <si>
    <t xml:space="preserve">≤2,500 </t>
  </si>
  <si>
    <t>2,501-5,000</t>
  </si>
  <si>
    <t>5,001-15,000</t>
  </si>
  <si>
    <t>Number of street traffic lanes (per direction)</t>
  </si>
  <si>
    <t>3+</t>
  </si>
  <si>
    <t>Cycle lane/path width</t>
  </si>
  <si>
    <t>1.8m-2.1m</t>
  </si>
  <si>
    <t>1.2m-1.8m</t>
  </si>
  <si>
    <t xml:space="preserve">&lt;1.2m </t>
  </si>
  <si>
    <t>Cycle lane blockage by traffic</t>
  </si>
  <si>
    <t>Not Possible</t>
  </si>
  <si>
    <t>Rare</t>
  </si>
  <si>
    <t>Frequent</t>
  </si>
  <si>
    <t>Very Frequent</t>
  </si>
  <si>
    <t xml:space="preserve">Car parking separation from cycle facility </t>
  </si>
  <si>
    <t xml:space="preserve">Cycle facility passes behind transit stop </t>
  </si>
  <si>
    <t>Treatment at driveway intersections</t>
  </si>
  <si>
    <t>Clear surface markings across driveways, limited or few  turns into driveway, corner radii and ramp profile slows turning vehicles</t>
  </si>
  <si>
    <t>No surface marking or raised table</t>
  </si>
  <si>
    <t>No surface marking or raised table, frequent conflicts with right turning traffic into driveway</t>
  </si>
  <si>
    <t>Geometric directness</t>
  </si>
  <si>
    <t>Route minimises geometric distance between intersections</t>
  </si>
  <si>
    <t>Minor deviations from most direct route</t>
  </si>
  <si>
    <t>Obvious deviations from most direct route</t>
  </si>
  <si>
    <t>Major deviations from most direct route prompting frequent bypassing of route by cyclists</t>
  </si>
  <si>
    <t>Access to local destinations</t>
  </si>
  <si>
    <t>0-3%</t>
  </si>
  <si>
    <t>0-10%</t>
  </si>
  <si>
    <t>Social Safety</t>
  </si>
  <si>
    <t>Frequent sections with human activity, or buildings overlooking path. Good path lighting. Clearly identifiable escape routes.</t>
  </si>
  <si>
    <t>Some human activity or buildings overlooking path. Good path lighting. Escape route available</t>
  </si>
  <si>
    <t>No human activity. Path is visually blocked from buildings by walls or vegetation. Adeqaute path lighting. No escape route available</t>
  </si>
  <si>
    <t>No human activity. Path is visually blocked from buildings by walls or vegetation. No path lighting. No escape route available</t>
  </si>
  <si>
    <t>&gt;50 km/h</t>
  </si>
  <si>
    <t>1,001-2000</t>
  </si>
  <si>
    <t>2,001-4,000</t>
  </si>
  <si>
    <t>Traffic speed on street crossed</t>
  </si>
  <si>
    <t>Traffic volume on street crossed (AADT)</t>
  </si>
  <si>
    <t>≤1,000</t>
  </si>
  <si>
    <t>1,001-2,000</t>
  </si>
  <si>
    <t>No surface treatment across intersection</t>
  </si>
  <si>
    <t>Significant deviation from straight line</t>
  </si>
  <si>
    <t>Journey time (average wait time at intersection for cyclists)</t>
  </si>
  <si>
    <t>≤20 seconds</t>
  </si>
  <si>
    <t>21-40 seconds</t>
  </si>
  <si>
    <t>41-60 seconds</t>
  </si>
  <si>
    <t>3m-4m</t>
  </si>
  <si>
    <t>2m-3m</t>
  </si>
  <si>
    <t>&lt;2m</t>
  </si>
  <si>
    <t>Raised table, limited or few turns into driveway</t>
  </si>
  <si>
    <t>Presence of pedestrians (weekday peak hour pedestrian flows</t>
  </si>
  <si>
    <t>100-150 pedestrians / hour</t>
  </si>
  <si>
    <t xml:space="preserve">≤50 km/h </t>
  </si>
  <si>
    <t>≤3.0m</t>
  </si>
  <si>
    <t>3.1m-5.0m</t>
  </si>
  <si>
    <t>5.1-6.0m</t>
  </si>
  <si>
    <t>Provision of queue space for cyclists</t>
  </si>
  <si>
    <t>Space to safely wait for signals outside of the path of turning vehicles and turning cyclists. Physically protected (e.g. raised kerb)</t>
  </si>
  <si>
    <t>No queue space provided or provided in places subject to conflicts with vehicles</t>
  </si>
  <si>
    <t>Signals</t>
  </si>
  <si>
    <t>Separate phase for cyclists reduces potential conflicts</t>
  </si>
  <si>
    <t>No separate phase for cyclists, low turning volumes</t>
  </si>
  <si>
    <t>No separate phase for cyclists, normal to high turning volumes</t>
  </si>
  <si>
    <t>Pocket lane</t>
  </si>
  <si>
    <t>Number of lanes to cross (per direction)</t>
  </si>
  <si>
    <t xml:space="preserve">Direct </t>
  </si>
  <si>
    <t>Traffic speed</t>
  </si>
  <si>
    <t>Presence of pedestrians (weekday peak hour pedestrian flows)</t>
  </si>
  <si>
    <t>Segment the design by infrastructure type, label each segment (i.e Segment 1, Segment 2..)</t>
  </si>
  <si>
    <t>Includes bidirectional, and unidirectional with cycleways. Can include planted, concrete, or raised dividers/buffers or flexibollards.</t>
  </si>
  <si>
    <t>Includes any facility that caters to both pedestrians and cyclists</t>
  </si>
  <si>
    <t>Any roundabout</t>
  </si>
  <si>
    <r>
      <rPr>
        <b/>
        <sz val="11"/>
        <color theme="1"/>
        <rFont val="Calibri"/>
        <family val="2"/>
        <scheme val="minor"/>
      </rPr>
      <t>2.</t>
    </r>
    <r>
      <rPr>
        <sz val="11"/>
        <color theme="1"/>
        <rFont val="Calibri"/>
        <family val="2"/>
        <scheme val="minor"/>
      </rPr>
      <t xml:space="preserve"> The values will populate in the </t>
    </r>
    <r>
      <rPr>
        <sz val="11"/>
        <color theme="5"/>
        <rFont val="Calibri"/>
        <family val="2"/>
        <scheme val="minor"/>
      </rPr>
      <t>Summary of Scores</t>
    </r>
    <r>
      <rPr>
        <sz val="11"/>
        <color theme="1"/>
        <rFont val="Calibri"/>
        <family val="2"/>
        <scheme val="minor"/>
      </rPr>
      <t xml:space="preserve"> tab to compare segments.</t>
    </r>
  </si>
  <si>
    <t>Segment 2 Location:</t>
  </si>
  <si>
    <t>Segment 3 Location:</t>
  </si>
  <si>
    <t>Segment 4 Location:</t>
  </si>
  <si>
    <t>Segment 5 Location:</t>
  </si>
  <si>
    <t>Segment 7 Location:</t>
  </si>
  <si>
    <t>Segment 6 Location:</t>
  </si>
  <si>
    <t>Segment 8 Location:</t>
  </si>
  <si>
    <t>Segment 9 Location:</t>
  </si>
  <si>
    <t>Segment 10 Location:</t>
  </si>
  <si>
    <t>Location</t>
  </si>
  <si>
    <t>Design Principle</t>
  </si>
  <si>
    <t>Assessment criteria for mid-block segments of cycle facilities</t>
  </si>
  <si>
    <t>Assessment critereia for intersection segments of cycle facilities</t>
  </si>
  <si>
    <t>Traffic Speed</t>
  </si>
  <si>
    <t>Traffic Volume</t>
  </si>
  <si>
    <t>Number of Street Traffic Lanes</t>
  </si>
  <si>
    <t>Cycle Lane/Path Width</t>
  </si>
  <si>
    <t>Street Kerb Radii</t>
  </si>
  <si>
    <t>Cycle Queue Space</t>
  </si>
  <si>
    <t>Interaction with On-Street Car Parking</t>
  </si>
  <si>
    <t>Lane Continuity across Intersection</t>
  </si>
  <si>
    <t>Pocket Lane Design</t>
  </si>
  <si>
    <t>Treatment at Driveway Intersections</t>
  </si>
  <si>
    <t>Geometric Directness</t>
  </si>
  <si>
    <t>Presense of Pedestrians on Shared Paths</t>
  </si>
  <si>
    <t>Safe- Infrastructure</t>
  </si>
  <si>
    <t>Safe- Facility Dimensions</t>
  </si>
  <si>
    <t>Safe- Conflicts</t>
  </si>
  <si>
    <t>Segment 1 Location:</t>
  </si>
  <si>
    <t xml:space="preserve">Inputs Segment 1 </t>
  </si>
  <si>
    <t>Inputs Segment 4</t>
  </si>
  <si>
    <t>Inputs Segment 3</t>
  </si>
  <si>
    <t>Infrastructure type</t>
  </si>
  <si>
    <t>Auckland Cycle Facility Quality of Service Evaluation Tool: Scoring Instructions</t>
  </si>
  <si>
    <t xml:space="preserve">Compile relevant data </t>
  </si>
  <si>
    <t>References to all assessment criteria and standards can be found in the 'References' tab</t>
  </si>
  <si>
    <t>Facility Blockage</t>
  </si>
  <si>
    <t>Interaction with Public Transport Stops</t>
  </si>
  <si>
    <t>Intersection wait time</t>
  </si>
  <si>
    <t>Intersection crossing distance</t>
  </si>
  <si>
    <t>Corner kerb radii</t>
  </si>
  <si>
    <t>Facility blockage (by traffic, parked vehicles or other obstructions)</t>
  </si>
  <si>
    <t>Interaction with on-street car parking</t>
  </si>
  <si>
    <t>Interaction with public transport stops (where weekday transit vehicle frequency is ≥4)</t>
  </si>
  <si>
    <t xml:space="preserve">Continuity across intersection </t>
  </si>
  <si>
    <t>Mixing Zone</t>
  </si>
  <si>
    <t>Car parking separated from cycle facility by horizontal surface treatment 0.8m-1.0m</t>
  </si>
  <si>
    <t>Car parking separated from cycle facility by horizontal surface treatment 0.6m-0.8m</t>
  </si>
  <si>
    <r>
      <t xml:space="preserve">Interaction with public transport stops (where weekday vehicle frequency is </t>
    </r>
    <r>
      <rPr>
        <sz val="11"/>
        <color theme="1"/>
        <rFont val="Calibri"/>
        <family val="2"/>
      </rPr>
      <t>≥4)</t>
    </r>
  </si>
  <si>
    <t>No facility at public transport stop</t>
  </si>
  <si>
    <t>Cycle facility may pass in front of transit stop but does not share carriageway space with public transport.</t>
  </si>
  <si>
    <t>61 km/h+</t>
  </si>
  <si>
    <t>4001+</t>
  </si>
  <si>
    <t>15,001+</t>
  </si>
  <si>
    <t>2.1 m+</t>
  </si>
  <si>
    <t xml:space="preserve">4m+ </t>
  </si>
  <si>
    <t>Car parking separated from cycle facility by horizontal surface treatment 1.0m+</t>
  </si>
  <si>
    <t>Car parking separated from cycle facility by horizontal surface treatment &lt;0.6m</t>
  </si>
  <si>
    <t>&lt; 100 pedestrians / hour</t>
  </si>
  <si>
    <t>150-500 pedestrians / hour</t>
  </si>
  <si>
    <t>500+ pedestrians / hour</t>
  </si>
  <si>
    <t>61 km/h +</t>
  </si>
  <si>
    <t>61-70 km/h</t>
  </si>
  <si>
    <t>71 km/h+</t>
  </si>
  <si>
    <t>≤4,000</t>
  </si>
  <si>
    <t>4,001-6,000</t>
  </si>
  <si>
    <t>6,001-8,000</t>
  </si>
  <si>
    <t>8,001+</t>
  </si>
  <si>
    <t>4,001+</t>
  </si>
  <si>
    <t>Intersection crossing distance (maximum distance between kerbs)</t>
  </si>
  <si>
    <t>&lt;10m</t>
  </si>
  <si>
    <t>10-20m</t>
  </si>
  <si>
    <t>6.1m+</t>
  </si>
  <si>
    <t>Space to safely wait for signals outisde of the path of turning vehicles and turning cyclists. Painted, or demarcated by materials</t>
  </si>
  <si>
    <t>Continuity across intersection (not applicable to mixed traffic facilities)</t>
  </si>
  <si>
    <t>Prominent surface treatment provides visibile continuity of cycle facility across intersection (e.g. painted lane)</t>
  </si>
  <si>
    <t>Mixing Zone (not applicable to mixed traffic facilities)</t>
  </si>
  <si>
    <t xml:space="preserve">No mixing zone due to presence of protected intersection or absence of left turning lane </t>
  </si>
  <si>
    <t>Short mixing zone with physical protection on pocket lane</t>
  </si>
  <si>
    <t>Long mixing zone</t>
  </si>
  <si>
    <t>No cycle facility at intersection</t>
  </si>
  <si>
    <t>Average wait time for cyclist crossing opportunity</t>
  </si>
  <si>
    <t>61+ seconds</t>
  </si>
  <si>
    <t xml:space="preserve">&lt;1,000 </t>
  </si>
  <si>
    <t xml:space="preserve">&lt;30 km/h </t>
  </si>
  <si>
    <t>20m+</t>
  </si>
  <si>
    <t>No queue space provided or provided in places subject to conflicts with other cyclists</t>
  </si>
  <si>
    <t xml:space="preserve">Inputs Segment 2 </t>
  </si>
  <si>
    <t>Score by Criteria:</t>
  </si>
  <si>
    <t>Inputs Segment 10</t>
  </si>
  <si>
    <t xml:space="preserve">Inputs Segment 9 </t>
  </si>
  <si>
    <t xml:space="preserve">Inputs Segment 8 </t>
  </si>
  <si>
    <t xml:space="preserve">Inputs Segment 7 </t>
  </si>
  <si>
    <t xml:space="preserve">Inputs Segment 6 </t>
  </si>
  <si>
    <t xml:space="preserve">Inputs Segment 5 </t>
  </si>
  <si>
    <t>Actual Values (e.g. 2544 AADT)</t>
  </si>
  <si>
    <r>
      <rPr>
        <b/>
        <sz val="11"/>
        <color theme="1"/>
        <rFont val="Calibri"/>
        <family val="2"/>
        <scheme val="minor"/>
      </rPr>
      <t>1.</t>
    </r>
    <r>
      <rPr>
        <sz val="11"/>
        <color theme="1"/>
        <rFont val="Calibri"/>
        <family val="2"/>
        <scheme val="minor"/>
      </rPr>
      <t xml:space="preserve"> Proceed to the</t>
    </r>
    <r>
      <rPr>
        <sz val="11"/>
        <color theme="9" tint="-0.249977111117893"/>
        <rFont val="Calibri"/>
        <family val="2"/>
        <scheme val="minor"/>
      </rPr>
      <t xml:space="preserve"> Inputs Segment 1 sheet below.</t>
    </r>
    <r>
      <rPr>
        <sz val="11"/>
        <color theme="1"/>
        <rFont val="Calibri"/>
        <family val="2"/>
        <scheme val="minor"/>
      </rPr>
      <t xml:space="preserve"> In the sheet, select the infrastructure type for relevant segment, proceed to select appropriate standard for each criteria. Greyed out criteria are not relevant for that infrastructure type. Document actual values in the far right column and choose the closest value in the Standards drop down list.The score will automatically populate. Continue this step for each segment, using a separate sheet for each segment.</t>
    </r>
  </si>
  <si>
    <t>References</t>
  </si>
  <si>
    <t>The assessment criteria and standards specified by the QoS tool were developed with reference to local and international literature on cycle facility design. The tool aims to identify the most critical criteria that impact on user experience and use current international best practice standards for facility design.</t>
  </si>
  <si>
    <t>In specifying standards, international practice has in some cases been adapted for local Auckland conditions. For example, standards for facility gradient are more lenient than international guidance to account for Auckland’s extensive hills.</t>
  </si>
  <si>
    <t>Identification of assessment criteria and specification of standards has drawn particularly on the following cycle facility guidance:</t>
  </si>
  <si>
    <t>CROW (2007) Design Manual for Bicycle Traffic, The Netherlands: CROW</t>
  </si>
  <si>
    <t>Furth, P. (2012) ‘Bicycle Infrastructure for Mass Cycling’ in Pucher, J. and Buehler, R. (eds.) City Cycling, Cambridge, MA: MIT Press.</t>
  </si>
  <si>
    <t>Mekuria, Maaza, C., Furth, Peter G. and Nixon, Hilary (2012) Low-stress Bicycling and Network Connectivity, San Jose, CA: Mineta Transportation Institute.</t>
  </si>
  <si>
    <t>National Association of City Transportation Officials (NACTO) (2016), Transit Street Design Guide.</t>
  </si>
  <si>
    <t>New Zealand Transport Agency (NZTA) (2016) Cycling Network Guidance, available online at: https://www.nzta.govt.nz/walking-cycling-and-public-transport/cycling/cycling-network-guidance/</t>
  </si>
  <si>
    <t>San Francisco Department of Public Health, Program on Health, Equity and Sustainability (2009), Bicycle Environmental Quality Index (BEQI), Draft Report. San Francisco, CA: San Francisco Department of Public Health.</t>
  </si>
  <si>
    <t>State of Queensland Department of Transport and Main Roads (2015) Selection and Design of Cycle Tracks, Technical Note 128, Brisbane, Australia: State of Queensland Department of Transport and Main Roads.</t>
  </si>
  <si>
    <t>Sustrans (2014) Sustrans Design Manual: Handbook for cycle-friendly design, Bristol, UK: Sustrans.</t>
  </si>
  <si>
    <t>Transport for London (2014) London Cycling Design Standards, consultation draft, London, UK: Transport for London.</t>
  </si>
  <si>
    <t>Effort has been made to ensure that the assessment criteria and standards specified in this document are consistent with current international best practice. Nevertheless, cycle facility design is currently a rapidly evolving field and ongoing changes to accepted best practice are likely during the near future.</t>
  </si>
  <si>
    <t>Practitioners involved with planning and designing cycling facilities should make use of a wide range of design guidance, and not rely exclusively on this guide, to ensure development of high quality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</si>
</sst>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11"/>
      <color theme="1"/>
      <name val="Calibri"/>
      <family val="2"/>
      <scheme val="minor"/>
    </font>
    <font>
      <sz val="16"/>
      <color theme="1"/>
      <name val="Calibri"/>
      <family val="2"/>
      <scheme val="minor"/>
    </font>
    <font>
      <sz val="18"/>
      <color theme="1"/>
      <name val="Calibri"/>
      <family val="2"/>
      <scheme val="minor"/>
    </font>
    <font>
      <sz val="9"/>
      <color indexed="81"/>
      <name val="Tahoma"/>
      <family val="2"/>
    </font>
    <font>
      <b/>
      <sz val="9"/>
      <color indexed="81"/>
      <name val="Tahoma"/>
      <family val="2"/>
    </font>
    <font>
      <b/>
      <sz val="11"/>
      <color theme="0"/>
      <name val="Calibri"/>
      <family val="2"/>
      <scheme val="minor"/>
    </font>
    <font>
      <sz val="14"/>
      <color theme="1"/>
      <name val="Calibri"/>
      <family val="2"/>
      <scheme val="minor"/>
    </font>
    <font>
      <sz val="11"/>
      <color theme="9" tint="-0.249977111117893"/>
      <name val="Calibri"/>
      <family val="2"/>
      <scheme val="minor"/>
    </font>
    <font>
      <sz val="11"/>
      <color theme="5"/>
      <name val="Calibri"/>
      <family val="2"/>
      <scheme val="minor"/>
    </font>
    <font>
      <b/>
      <u/>
      <sz val="11"/>
      <color theme="1"/>
      <name val="Calibri"/>
      <family val="2"/>
      <scheme val="minor"/>
    </font>
    <font>
      <i/>
      <sz val="11"/>
      <color theme="1"/>
      <name val="Calibri"/>
      <family val="2"/>
      <scheme val="minor"/>
    </font>
    <font>
      <sz val="11"/>
      <color theme="1"/>
      <name val="Calibri"/>
      <family val="2"/>
    </font>
    <font>
      <b/>
      <sz val="18"/>
      <color theme="0"/>
      <name val="Calibri"/>
      <family val="2"/>
      <scheme val="minor"/>
    </font>
    <font>
      <sz val="11"/>
      <color theme="0"/>
      <name val="Calibri"/>
      <family val="2"/>
      <scheme val="minor"/>
    </font>
    <font>
      <b/>
      <i/>
      <sz val="11"/>
      <color theme="1"/>
      <name val="Calibri"/>
      <family val="2"/>
      <scheme val="minor"/>
    </font>
    <font>
      <sz val="14"/>
      <color theme="0"/>
      <name val="Calibri"/>
      <family val="2"/>
      <scheme val="minor"/>
    </font>
  </fonts>
  <fills count="8">
    <fill>
      <patternFill patternType="none"/>
    </fill>
    <fill>
      <patternFill patternType="gray125"/>
    </fill>
    <fill>
      <patternFill patternType="solid">
        <fgColor theme="4" tint="-0.249977111117893"/>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4"/>
        <bgColor indexed="64"/>
      </patternFill>
    </fill>
    <fill>
      <patternFill patternType="solid">
        <fgColor theme="0" tint="-0.14999847407452621"/>
        <bgColor indexed="64"/>
      </patternFill>
    </fill>
    <fill>
      <patternFill patternType="solid">
        <fgColor theme="7" tint="0.59999389629810485"/>
        <bgColor indexed="64"/>
      </patternFill>
    </fill>
  </fills>
  <borders count="4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bottom style="thin">
        <color theme="4" tint="0.39997558519241921"/>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style="medium">
        <color indexed="64"/>
      </right>
      <top/>
      <bottom style="dotted">
        <color indexed="64"/>
      </bottom>
      <diagonal/>
    </border>
    <border>
      <left/>
      <right/>
      <top/>
      <bottom style="medium">
        <color indexed="64"/>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dotted">
        <color indexed="64"/>
      </top>
      <bottom style="double">
        <color indexed="64"/>
      </bottom>
      <diagonal/>
    </border>
    <border>
      <left style="medium">
        <color indexed="64"/>
      </left>
      <right style="medium">
        <color indexed="64"/>
      </right>
      <top style="double">
        <color indexed="64"/>
      </top>
      <bottom style="dotted">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hair">
        <color indexed="64"/>
      </bottom>
      <diagonal/>
    </border>
  </borders>
  <cellStyleXfs count="1">
    <xf numFmtId="0" fontId="0" fillId="0" borderId="0"/>
  </cellStyleXfs>
  <cellXfs count="129">
    <xf numFmtId="0" fontId="0" fillId="0" borderId="0" xfId="0"/>
    <xf numFmtId="0" fontId="1" fillId="0" borderId="0" xfId="0" applyFont="1"/>
    <xf numFmtId="0" fontId="0" fillId="0" borderId="0" xfId="0" applyBorder="1"/>
    <xf numFmtId="0" fontId="0" fillId="0" borderId="0" xfId="0" applyFill="1" applyBorder="1"/>
    <xf numFmtId="0" fontId="0" fillId="0" borderId="0" xfId="0" applyAlignment="1">
      <alignment horizontal="left"/>
    </xf>
    <xf numFmtId="0" fontId="0" fillId="0" borderId="0" xfId="0" applyAlignment="1">
      <alignment wrapText="1"/>
    </xf>
    <xf numFmtId="0" fontId="3" fillId="0" borderId="0" xfId="0" applyFont="1"/>
    <xf numFmtId="0" fontId="0" fillId="0" borderId="7" xfId="0" applyBorder="1"/>
    <xf numFmtId="0" fontId="0" fillId="0" borderId="3" xfId="0" applyBorder="1" applyAlignment="1">
      <alignment wrapText="1"/>
    </xf>
    <xf numFmtId="0" fontId="0" fillId="0" borderId="4" xfId="0" applyBorder="1" applyAlignment="1">
      <alignment wrapText="1"/>
    </xf>
    <xf numFmtId="0" fontId="7" fillId="0" borderId="0" xfId="0" applyFont="1"/>
    <xf numFmtId="0" fontId="0" fillId="0" borderId="0" xfId="0" applyFill="1"/>
    <xf numFmtId="0" fontId="0" fillId="0" borderId="2" xfId="0" applyBorder="1" applyAlignment="1">
      <alignment wrapText="1"/>
    </xf>
    <xf numFmtId="0" fontId="0" fillId="0" borderId="2" xfId="0" applyBorder="1"/>
    <xf numFmtId="0" fontId="0" fillId="0" borderId="1" xfId="0" applyBorder="1"/>
    <xf numFmtId="0" fontId="6" fillId="2" borderId="5" xfId="0" applyFont="1" applyFill="1" applyBorder="1"/>
    <xf numFmtId="0" fontId="0" fillId="0" borderId="8" xfId="0" applyBorder="1"/>
    <xf numFmtId="0" fontId="0" fillId="0" borderId="9" xfId="0" applyBorder="1"/>
    <xf numFmtId="0" fontId="1" fillId="2" borderId="10" xfId="0" applyFont="1" applyFill="1" applyBorder="1"/>
    <xf numFmtId="0" fontId="7" fillId="0" borderId="0" xfId="0" applyFont="1" applyBorder="1"/>
    <xf numFmtId="0" fontId="1" fillId="0" borderId="0" xfId="0" applyFont="1" applyBorder="1"/>
    <xf numFmtId="0" fontId="2" fillId="0" borderId="0" xfId="0" applyFont="1" applyFill="1" applyBorder="1"/>
    <xf numFmtId="0" fontId="2" fillId="3" borderId="1" xfId="0" applyFont="1" applyFill="1" applyBorder="1"/>
    <xf numFmtId="0" fontId="10" fillId="4" borderId="0" xfId="0" applyFont="1" applyFill="1"/>
    <xf numFmtId="0" fontId="11" fillId="0" borderId="0" xfId="0" applyFont="1" applyFill="1"/>
    <xf numFmtId="0" fontId="12" fillId="0" borderId="0" xfId="0" applyFont="1" applyAlignment="1">
      <alignment horizontal="left"/>
    </xf>
    <xf numFmtId="0" fontId="0" fillId="0" borderId="0" xfId="0" applyFont="1" applyFill="1" applyBorder="1" applyAlignment="1">
      <alignment horizontal="left"/>
    </xf>
    <xf numFmtId="3" fontId="0" fillId="0" borderId="0" xfId="0" applyNumberFormat="1" applyAlignment="1">
      <alignment horizontal="left"/>
    </xf>
    <xf numFmtId="0" fontId="0" fillId="0" borderId="1" xfId="0" applyBorder="1" applyAlignment="1">
      <alignment vertical="center" wrapText="1"/>
    </xf>
    <xf numFmtId="0" fontId="0" fillId="0" borderId="0" xfId="0" applyAlignment="1">
      <alignment horizontal="left" indent="1"/>
    </xf>
    <xf numFmtId="0" fontId="1" fillId="0" borderId="13" xfId="0" applyFont="1" applyBorder="1" applyAlignment="1">
      <alignment horizontal="left"/>
    </xf>
    <xf numFmtId="0" fontId="1" fillId="0" borderId="0" xfId="0" applyFont="1" applyBorder="1" applyAlignment="1">
      <alignment horizontal="left"/>
    </xf>
    <xf numFmtId="0" fontId="0" fillId="0" borderId="0" xfId="0" applyBorder="1" applyAlignment="1">
      <alignment vertical="center"/>
    </xf>
    <xf numFmtId="0" fontId="0" fillId="0" borderId="0" xfId="0" applyBorder="1" applyAlignment="1">
      <alignment wrapText="1"/>
    </xf>
    <xf numFmtId="0" fontId="0" fillId="0" borderId="0" xfId="0" applyBorder="1" applyAlignment="1">
      <alignment horizontal="center" vertical="center"/>
    </xf>
    <xf numFmtId="0" fontId="0" fillId="0" borderId="14" xfId="0" applyBorder="1"/>
    <xf numFmtId="0" fontId="0" fillId="0" borderId="15" xfId="0" applyBorder="1"/>
    <xf numFmtId="0" fontId="0" fillId="0" borderId="3" xfId="0" applyBorder="1" applyAlignment="1">
      <alignment vertical="center" wrapText="1"/>
    </xf>
    <xf numFmtId="0" fontId="0" fillId="0" borderId="16"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18" xfId="0" applyBorder="1" applyAlignment="1">
      <alignment vertical="center" wrapText="1"/>
    </xf>
    <xf numFmtId="0" fontId="0" fillId="0" borderId="20" xfId="0" applyBorder="1" applyAlignment="1">
      <alignment vertical="center" wrapText="1"/>
    </xf>
    <xf numFmtId="0" fontId="0" fillId="0" borderId="11" xfId="0" applyBorder="1"/>
    <xf numFmtId="0" fontId="0" fillId="0" borderId="12" xfId="0" applyBorder="1"/>
    <xf numFmtId="0" fontId="0" fillId="0" borderId="3" xfId="0" applyBorder="1"/>
    <xf numFmtId="0" fontId="0" fillId="0" borderId="4" xfId="0" applyBorder="1"/>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16" xfId="0" applyBorder="1"/>
    <xf numFmtId="0" fontId="0" fillId="0" borderId="18" xfId="0" applyBorder="1"/>
    <xf numFmtId="0" fontId="0" fillId="0" borderId="17" xfId="0" applyBorder="1"/>
    <xf numFmtId="0" fontId="0" fillId="0" borderId="24" xfId="0" applyBorder="1"/>
    <xf numFmtId="0" fontId="0" fillId="0" borderId="19" xfId="0" applyBorder="1"/>
    <xf numFmtId="0" fontId="6" fillId="2" borderId="2" xfId="0" applyFont="1" applyFill="1" applyBorder="1" applyAlignment="1">
      <alignment vertical="center"/>
    </xf>
    <xf numFmtId="0" fontId="6" fillId="2" borderId="1" xfId="0" applyFont="1" applyFill="1" applyBorder="1" applyAlignment="1">
      <alignment vertical="center"/>
    </xf>
    <xf numFmtId="0" fontId="6" fillId="2" borderId="2" xfId="0" applyFont="1" applyFill="1" applyBorder="1" applyAlignment="1">
      <alignment vertical="center" wrapText="1"/>
    </xf>
    <xf numFmtId="0" fontId="0" fillId="0" borderId="3" xfId="0" applyFill="1" applyBorder="1" applyAlignment="1">
      <alignment wrapText="1"/>
    </xf>
    <xf numFmtId="0" fontId="0" fillId="0" borderId="4" xfId="0" applyFill="1" applyBorder="1" applyAlignment="1">
      <alignment wrapText="1"/>
    </xf>
    <xf numFmtId="0" fontId="0" fillId="0" borderId="26" xfId="0" applyBorder="1"/>
    <xf numFmtId="0" fontId="0" fillId="0" borderId="6" xfId="0" applyBorder="1"/>
    <xf numFmtId="0" fontId="0" fillId="0" borderId="27" xfId="0" applyBorder="1"/>
    <xf numFmtId="0" fontId="0" fillId="0" borderId="28" xfId="0" applyBorder="1"/>
    <xf numFmtId="0" fontId="0" fillId="0" borderId="25" xfId="0" applyBorder="1"/>
    <xf numFmtId="0" fontId="7" fillId="0" borderId="1" xfId="0" applyFont="1" applyBorder="1"/>
    <xf numFmtId="0" fontId="0" fillId="0" borderId="29" xfId="0" applyBorder="1"/>
    <xf numFmtId="0" fontId="0" fillId="0" borderId="30" xfId="0" applyBorder="1" applyAlignment="1">
      <alignment wrapText="1"/>
    </xf>
    <xf numFmtId="0" fontId="0" fillId="0" borderId="29" xfId="0" applyBorder="1" applyAlignment="1">
      <alignment wrapText="1"/>
    </xf>
    <xf numFmtId="0" fontId="7" fillId="0" borderId="5" xfId="0" applyFont="1" applyBorder="1"/>
    <xf numFmtId="0" fontId="0" fillId="0" borderId="5" xfId="0" applyBorder="1"/>
    <xf numFmtId="0" fontId="0" fillId="0" borderId="31" xfId="0" applyBorder="1"/>
    <xf numFmtId="0" fontId="0" fillId="0" borderId="10" xfId="0" applyBorder="1"/>
    <xf numFmtId="0" fontId="0" fillId="0" borderId="0" xfId="0" applyAlignment="1">
      <alignment vertical="center"/>
    </xf>
    <xf numFmtId="0" fontId="0" fillId="0" borderId="0" xfId="0" applyAlignment="1">
      <alignment vertical="center" wrapText="1"/>
    </xf>
    <xf numFmtId="0" fontId="0" fillId="0" borderId="32" xfId="0" applyBorder="1"/>
    <xf numFmtId="0" fontId="0" fillId="0" borderId="32" xfId="0" applyFill="1" applyBorder="1" applyAlignment="1">
      <alignment vertical="center"/>
    </xf>
    <xf numFmtId="0" fontId="0" fillId="0" borderId="33" xfId="0" applyFill="1" applyBorder="1" applyAlignment="1">
      <alignment vertical="center"/>
    </xf>
    <xf numFmtId="0" fontId="0" fillId="0" borderId="8" xfId="0" applyFill="1" applyBorder="1" applyAlignment="1">
      <alignment vertical="center"/>
    </xf>
    <xf numFmtId="0" fontId="0" fillId="0" borderId="33" xfId="0" applyBorder="1"/>
    <xf numFmtId="0" fontId="0" fillId="0" borderId="34" xfId="0" applyFill="1" applyBorder="1" applyAlignment="1">
      <alignment vertical="center"/>
    </xf>
    <xf numFmtId="0" fontId="0" fillId="0" borderId="36" xfId="0" applyBorder="1"/>
    <xf numFmtId="0" fontId="0" fillId="0" borderId="34" xfId="0" applyBorder="1"/>
    <xf numFmtId="0" fontId="0" fillId="0" borderId="36" xfId="0" applyFill="1" applyBorder="1" applyAlignment="1">
      <alignment vertical="center"/>
    </xf>
    <xf numFmtId="0" fontId="0" fillId="0" borderId="39" xfId="0" applyBorder="1"/>
    <xf numFmtId="0" fontId="0" fillId="0" borderId="40" xfId="0" applyBorder="1"/>
    <xf numFmtId="0" fontId="16" fillId="5" borderId="0" xfId="0" applyFont="1" applyFill="1" applyBorder="1"/>
    <xf numFmtId="0" fontId="15" fillId="0" borderId="0" xfId="0" applyFont="1"/>
    <xf numFmtId="0" fontId="0" fillId="0" borderId="34" xfId="0" applyBorder="1" applyAlignment="1">
      <alignment vertical="center"/>
    </xf>
    <xf numFmtId="0" fontId="1" fillId="6" borderId="5" xfId="0" applyFont="1" applyFill="1" applyBorder="1" applyAlignment="1">
      <alignment vertical="center"/>
    </xf>
    <xf numFmtId="0" fontId="1" fillId="6" borderId="10" xfId="0" applyFont="1" applyFill="1" applyBorder="1" applyAlignment="1">
      <alignment wrapText="1"/>
    </xf>
    <xf numFmtId="0" fontId="1" fillId="6" borderId="1" xfId="0" applyFont="1" applyFill="1" applyBorder="1" applyAlignment="1">
      <alignment vertical="center" wrapText="1"/>
    </xf>
    <xf numFmtId="0" fontId="0" fillId="0" borderId="5" xfId="0" applyBorder="1" applyAlignment="1">
      <alignment vertical="center"/>
    </xf>
    <xf numFmtId="0" fontId="2" fillId="7" borderId="1" xfId="0" applyFont="1" applyFill="1" applyBorder="1"/>
    <xf numFmtId="0" fontId="0" fillId="0" borderId="0" xfId="0"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14" fillId="5" borderId="6" xfId="0" applyFont="1" applyFill="1" applyBorder="1" applyAlignment="1">
      <alignment vertical="center" wrapText="1"/>
    </xf>
    <xf numFmtId="0" fontId="14" fillId="5" borderId="2" xfId="0" applyFont="1" applyFill="1" applyBorder="1" applyAlignment="1">
      <alignment vertical="center" wrapText="1"/>
    </xf>
    <xf numFmtId="0" fontId="0" fillId="0" borderId="41" xfId="0" applyBorder="1"/>
    <xf numFmtId="0" fontId="0" fillId="0" borderId="42" xfId="0" applyBorder="1"/>
    <xf numFmtId="0" fontId="0" fillId="0" borderId="43" xfId="0" applyBorder="1"/>
    <xf numFmtId="0" fontId="0" fillId="0" borderId="44" xfId="0" applyBorder="1"/>
    <xf numFmtId="0" fontId="0" fillId="0" borderId="45" xfId="0" applyBorder="1"/>
    <xf numFmtId="0" fontId="0" fillId="0" borderId="46" xfId="0" applyBorder="1"/>
    <xf numFmtId="0" fontId="13" fillId="5" borderId="0" xfId="0" applyFont="1" applyFill="1" applyAlignment="1"/>
    <xf numFmtId="0" fontId="13" fillId="5" borderId="0" xfId="0" applyFont="1" applyFill="1" applyAlignment="1">
      <alignment horizontal="left"/>
    </xf>
    <xf numFmtId="0" fontId="0" fillId="0" borderId="38" xfId="0" applyBorder="1" applyAlignment="1">
      <alignment horizontal="left" vertical="center" wrapText="1"/>
    </xf>
    <xf numFmtId="0" fontId="0" fillId="0" borderId="37" xfId="0" applyBorder="1" applyAlignment="1">
      <alignment horizontal="left" vertical="center" wrapText="1"/>
    </xf>
    <xf numFmtId="0" fontId="0" fillId="0" borderId="35" xfId="0" applyBorder="1" applyAlignment="1">
      <alignment horizontal="left" vertical="center" wrapText="1"/>
    </xf>
    <xf numFmtId="0" fontId="0" fillId="0" borderId="34" xfId="0" applyBorder="1" applyAlignment="1">
      <alignment horizontal="left" vertical="center" wrapText="1"/>
    </xf>
    <xf numFmtId="0" fontId="0" fillId="0" borderId="38" xfId="0" applyBorder="1" applyAlignment="1">
      <alignment horizontal="center" vertical="center"/>
    </xf>
    <xf numFmtId="0" fontId="0" fillId="0" borderId="37"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Fill="1" applyBorder="1" applyAlignment="1">
      <alignment horizontal="center" vertical="center"/>
    </xf>
    <xf numFmtId="0" fontId="0" fillId="0" borderId="0" xfId="0" applyBorder="1" applyAlignment="1">
      <alignment horizontal="center" vertical="center"/>
    </xf>
  </cellXfs>
  <cellStyles count="1">
    <cellStyle name="Normal" xfId="0" builtinId="0"/>
  </cellStyles>
  <dxfs count="64">
    <dxf>
      <fill>
        <patternFill>
          <bgColor theme="9" tint="0.39994506668294322"/>
        </patternFill>
      </fill>
    </dxf>
    <dxf>
      <fill>
        <patternFill>
          <bgColor rgb="FFFFFF99"/>
        </patternFill>
      </fill>
    </dxf>
    <dxf>
      <fill>
        <patternFill>
          <bgColor theme="7" tint="0.39994506668294322"/>
        </patternFill>
      </fill>
    </dxf>
    <dxf>
      <fill>
        <patternFill>
          <bgColor rgb="FFFF7C80"/>
        </patternFill>
      </fill>
    </dxf>
    <dxf>
      <fill>
        <patternFill>
          <bgColor theme="0" tint="-0.24994659260841701"/>
        </patternFill>
      </fill>
    </dxf>
    <dxf>
      <fill>
        <patternFill>
          <bgColor theme="0" tint="-0.24994659260841701"/>
        </patternFill>
      </fill>
    </dxf>
    <dxf>
      <fill>
        <patternFill>
          <bgColor theme="9" tint="0.39994506668294322"/>
        </patternFill>
      </fill>
    </dxf>
    <dxf>
      <fill>
        <patternFill>
          <bgColor rgb="FFFFFF99"/>
        </patternFill>
      </fill>
    </dxf>
    <dxf>
      <fill>
        <patternFill>
          <bgColor theme="7" tint="0.39994506668294322"/>
        </patternFill>
      </fill>
    </dxf>
    <dxf>
      <fill>
        <patternFill>
          <bgColor rgb="FFFF7C80"/>
        </patternFill>
      </fill>
    </dxf>
    <dxf>
      <fill>
        <patternFill>
          <bgColor theme="0" tint="-0.24994659260841701"/>
        </patternFill>
      </fill>
    </dxf>
    <dxf>
      <fill>
        <patternFill>
          <bgColor theme="0" tint="-0.24994659260841701"/>
        </patternFill>
      </fill>
    </dxf>
    <dxf>
      <fill>
        <patternFill>
          <bgColor theme="9" tint="0.39994506668294322"/>
        </patternFill>
      </fill>
    </dxf>
    <dxf>
      <fill>
        <patternFill>
          <bgColor rgb="FFFFFF99"/>
        </patternFill>
      </fill>
    </dxf>
    <dxf>
      <fill>
        <patternFill>
          <bgColor theme="7" tint="0.39994506668294322"/>
        </patternFill>
      </fill>
    </dxf>
    <dxf>
      <fill>
        <patternFill>
          <bgColor rgb="FFFF7C80"/>
        </patternFill>
      </fill>
    </dxf>
    <dxf>
      <fill>
        <patternFill>
          <bgColor theme="0" tint="-0.24994659260841701"/>
        </patternFill>
      </fill>
    </dxf>
    <dxf>
      <fill>
        <patternFill>
          <bgColor theme="0" tint="-0.24994659260841701"/>
        </patternFill>
      </fill>
    </dxf>
    <dxf>
      <fill>
        <patternFill>
          <bgColor theme="9" tint="0.39994506668294322"/>
        </patternFill>
      </fill>
    </dxf>
    <dxf>
      <fill>
        <patternFill>
          <bgColor rgb="FFFFFF99"/>
        </patternFill>
      </fill>
    </dxf>
    <dxf>
      <fill>
        <patternFill>
          <bgColor theme="7" tint="0.39994506668294322"/>
        </patternFill>
      </fill>
    </dxf>
    <dxf>
      <fill>
        <patternFill>
          <bgColor rgb="FFFF7C80"/>
        </patternFill>
      </fill>
    </dxf>
    <dxf>
      <fill>
        <patternFill>
          <bgColor theme="0" tint="-0.24994659260841701"/>
        </patternFill>
      </fill>
    </dxf>
    <dxf>
      <fill>
        <patternFill>
          <bgColor theme="0" tint="-0.24994659260841701"/>
        </patternFill>
      </fill>
    </dxf>
    <dxf>
      <fill>
        <patternFill>
          <bgColor theme="9" tint="0.39994506668294322"/>
        </patternFill>
      </fill>
    </dxf>
    <dxf>
      <fill>
        <patternFill>
          <bgColor rgb="FFFFFF99"/>
        </patternFill>
      </fill>
    </dxf>
    <dxf>
      <fill>
        <patternFill>
          <bgColor theme="7" tint="0.39994506668294322"/>
        </patternFill>
      </fill>
    </dxf>
    <dxf>
      <fill>
        <patternFill>
          <bgColor rgb="FFFF7C80"/>
        </patternFill>
      </fill>
    </dxf>
    <dxf>
      <fill>
        <patternFill>
          <bgColor theme="0" tint="-0.24994659260841701"/>
        </patternFill>
      </fill>
    </dxf>
    <dxf>
      <fill>
        <patternFill>
          <bgColor theme="0" tint="-0.24994659260841701"/>
        </patternFill>
      </fill>
    </dxf>
    <dxf>
      <fill>
        <patternFill>
          <bgColor theme="9" tint="0.39994506668294322"/>
        </patternFill>
      </fill>
    </dxf>
    <dxf>
      <fill>
        <patternFill>
          <bgColor rgb="FFFFFF99"/>
        </patternFill>
      </fill>
    </dxf>
    <dxf>
      <fill>
        <patternFill>
          <bgColor theme="7" tint="0.39994506668294322"/>
        </patternFill>
      </fill>
    </dxf>
    <dxf>
      <fill>
        <patternFill>
          <bgColor rgb="FFFF7C80"/>
        </patternFill>
      </fill>
    </dxf>
    <dxf>
      <fill>
        <patternFill>
          <bgColor theme="0" tint="-0.24994659260841701"/>
        </patternFill>
      </fill>
    </dxf>
    <dxf>
      <fill>
        <patternFill>
          <bgColor theme="0" tint="-0.24994659260841701"/>
        </patternFill>
      </fill>
    </dxf>
    <dxf>
      <fill>
        <patternFill>
          <bgColor theme="9" tint="0.39994506668294322"/>
        </patternFill>
      </fill>
    </dxf>
    <dxf>
      <fill>
        <patternFill>
          <bgColor rgb="FFFFFF99"/>
        </patternFill>
      </fill>
    </dxf>
    <dxf>
      <fill>
        <patternFill>
          <bgColor theme="7" tint="0.39994506668294322"/>
        </patternFill>
      </fill>
    </dxf>
    <dxf>
      <fill>
        <patternFill>
          <bgColor rgb="FFFF7C80"/>
        </patternFill>
      </fill>
    </dxf>
    <dxf>
      <fill>
        <patternFill>
          <bgColor theme="0" tint="-0.24994659260841701"/>
        </patternFill>
      </fill>
    </dxf>
    <dxf>
      <fill>
        <patternFill>
          <bgColor theme="0" tint="-0.24994659260841701"/>
        </patternFill>
      </fill>
    </dxf>
    <dxf>
      <fill>
        <patternFill>
          <bgColor theme="9" tint="0.39994506668294322"/>
        </patternFill>
      </fill>
    </dxf>
    <dxf>
      <fill>
        <patternFill>
          <bgColor rgb="FFFFFF99"/>
        </patternFill>
      </fill>
    </dxf>
    <dxf>
      <fill>
        <patternFill>
          <bgColor theme="7" tint="0.39994506668294322"/>
        </patternFill>
      </fill>
    </dxf>
    <dxf>
      <fill>
        <patternFill>
          <bgColor rgb="FFFF7C80"/>
        </patternFill>
      </fill>
    </dxf>
    <dxf>
      <fill>
        <patternFill>
          <bgColor theme="0" tint="-0.24994659260841701"/>
        </patternFill>
      </fill>
    </dxf>
    <dxf>
      <fill>
        <patternFill>
          <bgColor theme="0" tint="-0.24994659260841701"/>
        </patternFill>
      </fill>
    </dxf>
    <dxf>
      <fill>
        <patternFill>
          <bgColor theme="9" tint="0.39994506668294322"/>
        </patternFill>
      </fill>
    </dxf>
    <dxf>
      <fill>
        <patternFill>
          <bgColor rgb="FFFFFF99"/>
        </patternFill>
      </fill>
    </dxf>
    <dxf>
      <fill>
        <patternFill>
          <bgColor theme="7" tint="0.39994506668294322"/>
        </patternFill>
      </fill>
    </dxf>
    <dxf>
      <fill>
        <patternFill>
          <bgColor rgb="FFFF7C80"/>
        </patternFill>
      </fill>
    </dxf>
    <dxf>
      <fill>
        <patternFill>
          <bgColor theme="0" tint="-0.24994659260841701"/>
        </patternFill>
      </fill>
    </dxf>
    <dxf>
      <fill>
        <patternFill>
          <bgColor theme="0" tint="-0.24994659260841701"/>
        </patternFill>
      </fill>
    </dxf>
    <dxf>
      <fill>
        <patternFill>
          <bgColor theme="9" tint="0.39994506668294322"/>
        </patternFill>
      </fill>
    </dxf>
    <dxf>
      <fill>
        <patternFill>
          <bgColor rgb="FFFFFF99"/>
        </patternFill>
      </fill>
    </dxf>
    <dxf>
      <fill>
        <patternFill>
          <bgColor theme="7" tint="0.39994506668294322"/>
        </patternFill>
      </fill>
    </dxf>
    <dxf>
      <fill>
        <patternFill>
          <bgColor rgb="FFFF7C80"/>
        </patternFill>
      </fill>
    </dxf>
    <dxf>
      <fill>
        <patternFill>
          <bgColor theme="0" tint="-0.24994659260841701"/>
        </patternFill>
      </fill>
    </dxf>
    <dxf>
      <fill>
        <patternFill>
          <bgColor theme="0" tint="-0.24994659260841701"/>
        </patternFill>
      </fill>
    </dxf>
    <dxf>
      <fill>
        <patternFill>
          <bgColor theme="9" tint="0.39994506668294322"/>
        </patternFill>
      </fill>
    </dxf>
    <dxf>
      <fill>
        <patternFill>
          <bgColor rgb="FFFFFF99"/>
        </patternFill>
      </fill>
    </dxf>
    <dxf>
      <fill>
        <patternFill>
          <bgColor rgb="FFFFC000"/>
        </patternFill>
      </fill>
    </dxf>
    <dxf>
      <fill>
        <patternFill>
          <bgColor rgb="FFFF5050"/>
        </patternFill>
      </fill>
    </dxf>
  </dxfs>
  <tableStyles count="0" defaultTableStyle="TableStyleMedium2" defaultPivotStyle="PivotStyleLight16"/>
  <colors>
    <mruColors>
      <color rgb="FFFF5050"/>
      <color rgb="FFFFFF99"/>
      <color rgb="FFFF7C8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workbookViewId="0">
      <selection activeCell="L11" sqref="L11"/>
    </sheetView>
  </sheetViews>
  <sheetFormatPr defaultRowHeight="15" x14ac:dyDescent="0.25"/>
  <cols>
    <col min="1" max="1" width="2.875" customWidth="1"/>
    <col min="2" max="2" width="74.75" customWidth="1"/>
  </cols>
  <sheetData>
    <row r="1" spans="1:14" ht="23.25" x14ac:dyDescent="0.35">
      <c r="B1" s="107" t="s">
        <v>236</v>
      </c>
      <c r="C1" s="107"/>
      <c r="D1" s="107"/>
      <c r="E1" s="107"/>
      <c r="F1" s="107"/>
      <c r="G1" s="107"/>
      <c r="H1" s="107"/>
      <c r="I1" s="107"/>
      <c r="J1" s="107"/>
      <c r="K1" s="107"/>
      <c r="L1" s="107"/>
      <c r="M1" s="107"/>
      <c r="N1" s="107"/>
    </row>
    <row r="3" spans="1:14" ht="60" x14ac:dyDescent="0.25">
      <c r="B3" s="5" t="s">
        <v>237</v>
      </c>
    </row>
    <row r="4" spans="1:14" x14ac:dyDescent="0.25">
      <c r="B4" s="5"/>
    </row>
    <row r="5" spans="1:14" ht="45" x14ac:dyDescent="0.25">
      <c r="B5" s="5" t="s">
        <v>238</v>
      </c>
    </row>
    <row r="6" spans="1:14" x14ac:dyDescent="0.25">
      <c r="B6" s="5"/>
    </row>
    <row r="7" spans="1:14" ht="30" x14ac:dyDescent="0.25">
      <c r="B7" s="5" t="s">
        <v>239</v>
      </c>
    </row>
    <row r="8" spans="1:14" x14ac:dyDescent="0.25">
      <c r="B8" s="5"/>
    </row>
    <row r="9" spans="1:14" x14ac:dyDescent="0.25">
      <c r="A9">
        <v>1</v>
      </c>
      <c r="B9" t="s">
        <v>240</v>
      </c>
    </row>
    <row r="10" spans="1:14" x14ac:dyDescent="0.25">
      <c r="A10">
        <v>2</v>
      </c>
      <c r="B10" t="s">
        <v>241</v>
      </c>
    </row>
    <row r="11" spans="1:14" x14ac:dyDescent="0.25">
      <c r="A11">
        <v>3</v>
      </c>
      <c r="B11" t="s">
        <v>242</v>
      </c>
    </row>
    <row r="12" spans="1:14" x14ac:dyDescent="0.25">
      <c r="A12">
        <v>4</v>
      </c>
      <c r="B12" t="s">
        <v>243</v>
      </c>
    </row>
    <row r="13" spans="1:14" x14ac:dyDescent="0.25">
      <c r="A13">
        <v>5</v>
      </c>
      <c r="B13" t="s">
        <v>244</v>
      </c>
    </row>
    <row r="14" spans="1:14" x14ac:dyDescent="0.25">
      <c r="A14">
        <v>6</v>
      </c>
      <c r="B14" t="s">
        <v>245</v>
      </c>
    </row>
    <row r="15" spans="1:14" x14ac:dyDescent="0.25">
      <c r="A15">
        <v>7</v>
      </c>
      <c r="B15" t="s">
        <v>246</v>
      </c>
    </row>
    <row r="16" spans="1:14" x14ac:dyDescent="0.25">
      <c r="A16">
        <v>8</v>
      </c>
      <c r="B16" t="s">
        <v>247</v>
      </c>
    </row>
    <row r="17" spans="1:2" x14ac:dyDescent="0.25">
      <c r="A17">
        <v>9</v>
      </c>
      <c r="B17" t="s">
        <v>248</v>
      </c>
    </row>
    <row r="19" spans="1:2" ht="60" x14ac:dyDescent="0.25">
      <c r="B19" s="5" t="s">
        <v>249</v>
      </c>
    </row>
    <row r="20" spans="1:2" x14ac:dyDescent="0.25">
      <c r="B20" s="5"/>
    </row>
    <row r="21" spans="1:2" ht="45" x14ac:dyDescent="0.25">
      <c r="B21" s="5" t="s">
        <v>250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I36"/>
  <sheetViews>
    <sheetView tabSelected="1" workbookViewId="0">
      <selection sqref="A1:F1"/>
    </sheetView>
  </sheetViews>
  <sheetFormatPr defaultRowHeight="15" x14ac:dyDescent="0.25"/>
  <cols>
    <col min="2" max="2" width="21.875" customWidth="1"/>
    <col min="3" max="3" width="40.375" customWidth="1"/>
    <col min="4" max="4" width="30.125" bestFit="1" customWidth="1"/>
    <col min="5" max="5" width="26.375" customWidth="1"/>
    <col min="6" max="6" width="37.875" customWidth="1"/>
    <col min="7" max="7" width="34.125" customWidth="1"/>
    <col min="8" max="8" width="9" customWidth="1"/>
    <col min="9" max="9" width="62.5" customWidth="1"/>
  </cols>
  <sheetData>
    <row r="1" spans="1:9" ht="23.25" x14ac:dyDescent="0.35">
      <c r="A1" s="108" t="s">
        <v>172</v>
      </c>
      <c r="B1" s="108"/>
      <c r="C1" s="108"/>
      <c r="D1" s="108"/>
      <c r="E1" s="108"/>
      <c r="F1" s="108"/>
    </row>
    <row r="3" spans="1:9" ht="18.75" x14ac:dyDescent="0.3">
      <c r="A3" s="87" t="s">
        <v>27</v>
      </c>
      <c r="B3" s="88" t="s">
        <v>134</v>
      </c>
    </row>
    <row r="5" spans="1:9" x14ac:dyDescent="0.25">
      <c r="B5" s="23" t="s">
        <v>33</v>
      </c>
      <c r="C5" s="23" t="s">
        <v>52</v>
      </c>
    </row>
    <row r="6" spans="1:9" ht="45" x14ac:dyDescent="0.25">
      <c r="B6" s="74" t="s">
        <v>56</v>
      </c>
      <c r="C6" s="75" t="s">
        <v>135</v>
      </c>
    </row>
    <row r="7" spans="1:9" ht="30" x14ac:dyDescent="0.25">
      <c r="B7" s="74" t="s">
        <v>54</v>
      </c>
      <c r="C7" s="75" t="s">
        <v>136</v>
      </c>
    </row>
    <row r="8" spans="1:9" x14ac:dyDescent="0.25">
      <c r="B8" s="74" t="s">
        <v>1</v>
      </c>
      <c r="C8" s="74" t="s">
        <v>32</v>
      </c>
    </row>
    <row r="9" spans="1:9" ht="30" x14ac:dyDescent="0.25">
      <c r="B9" s="74" t="s">
        <v>2</v>
      </c>
      <c r="C9" s="75" t="s">
        <v>31</v>
      </c>
    </row>
    <row r="10" spans="1:9" x14ac:dyDescent="0.25">
      <c r="B10" s="74" t="s">
        <v>21</v>
      </c>
      <c r="C10" s="74" t="s">
        <v>51</v>
      </c>
    </row>
    <row r="11" spans="1:9" ht="29.1" customHeight="1" x14ac:dyDescent="0.25">
      <c r="B11" s="74" t="s">
        <v>22</v>
      </c>
      <c r="C11" s="74" t="s">
        <v>30</v>
      </c>
    </row>
    <row r="12" spans="1:9" x14ac:dyDescent="0.25">
      <c r="B12" s="74" t="s">
        <v>55</v>
      </c>
      <c r="C12" s="74" t="s">
        <v>137</v>
      </c>
    </row>
    <row r="13" spans="1:9" x14ac:dyDescent="0.25">
      <c r="H13" s="2"/>
      <c r="I13" s="2"/>
    </row>
    <row r="14" spans="1:9" ht="18.75" x14ac:dyDescent="0.3">
      <c r="A14" s="87" t="s">
        <v>29</v>
      </c>
      <c r="B14" s="88" t="s">
        <v>173</v>
      </c>
      <c r="H14" s="2"/>
      <c r="I14" s="2"/>
    </row>
    <row r="15" spans="1:9" ht="16.5" customHeight="1" thickBot="1" x14ac:dyDescent="0.35">
      <c r="A15" s="10"/>
      <c r="B15" s="24"/>
      <c r="H15" s="2"/>
      <c r="I15" s="2"/>
    </row>
    <row r="16" spans="1:9" ht="30.75" thickBot="1" x14ac:dyDescent="0.3">
      <c r="B16" s="90" t="s">
        <v>149</v>
      </c>
      <c r="C16" s="92" t="s">
        <v>150</v>
      </c>
      <c r="D16" s="91" t="s">
        <v>151</v>
      </c>
      <c r="H16" s="2"/>
      <c r="I16" s="2"/>
    </row>
    <row r="17" spans="1:5" x14ac:dyDescent="0.25">
      <c r="B17" s="109" t="s">
        <v>57</v>
      </c>
      <c r="C17" s="89" t="s">
        <v>152</v>
      </c>
      <c r="D17" s="83" t="s">
        <v>152</v>
      </c>
    </row>
    <row r="18" spans="1:5" x14ac:dyDescent="0.25">
      <c r="B18" s="111"/>
      <c r="C18" s="77" t="s">
        <v>153</v>
      </c>
      <c r="D18" s="77" t="s">
        <v>153</v>
      </c>
    </row>
    <row r="19" spans="1:5" ht="15.75" thickBot="1" x14ac:dyDescent="0.3">
      <c r="B19" s="110"/>
      <c r="C19" s="78" t="s">
        <v>154</v>
      </c>
      <c r="D19" s="80" t="s">
        <v>154</v>
      </c>
    </row>
    <row r="20" spans="1:5" x14ac:dyDescent="0.25">
      <c r="B20" s="109" t="s">
        <v>58</v>
      </c>
      <c r="C20" s="79" t="s">
        <v>155</v>
      </c>
      <c r="D20" s="16" t="s">
        <v>156</v>
      </c>
    </row>
    <row r="21" spans="1:5" ht="15.75" thickBot="1" x14ac:dyDescent="0.3">
      <c r="B21" s="110"/>
      <c r="C21" s="82"/>
      <c r="D21" s="82" t="s">
        <v>157</v>
      </c>
    </row>
    <row r="22" spans="1:5" x14ac:dyDescent="0.25">
      <c r="B22" s="109" t="s">
        <v>59</v>
      </c>
      <c r="C22" s="81" t="s">
        <v>175</v>
      </c>
      <c r="D22" s="83" t="s">
        <v>125</v>
      </c>
    </row>
    <row r="23" spans="1:5" x14ac:dyDescent="0.25">
      <c r="B23" s="111"/>
      <c r="C23" s="77" t="s">
        <v>158</v>
      </c>
      <c r="D23" s="76" t="s">
        <v>159</v>
      </c>
    </row>
    <row r="24" spans="1:5" x14ac:dyDescent="0.25">
      <c r="B24" s="111"/>
      <c r="C24" s="77" t="s">
        <v>176</v>
      </c>
      <c r="D24" s="76" t="s">
        <v>160</v>
      </c>
    </row>
    <row r="25" spans="1:5" ht="15.75" thickBot="1" x14ac:dyDescent="0.3">
      <c r="B25" s="110"/>
      <c r="C25" s="84" t="s">
        <v>161</v>
      </c>
      <c r="D25" s="82"/>
    </row>
    <row r="26" spans="1:5" x14ac:dyDescent="0.25">
      <c r="B26" s="113" t="s">
        <v>53</v>
      </c>
      <c r="C26" s="81" t="s">
        <v>162</v>
      </c>
      <c r="D26" s="85" t="s">
        <v>162</v>
      </c>
      <c r="E26" s="86"/>
    </row>
    <row r="27" spans="1:5" ht="15.75" thickBot="1" x14ac:dyDescent="0.3">
      <c r="B27" s="114"/>
      <c r="C27" s="84" t="s">
        <v>163</v>
      </c>
      <c r="D27" s="76" t="s">
        <v>177</v>
      </c>
    </row>
    <row r="28" spans="1:5" x14ac:dyDescent="0.25">
      <c r="B28" s="109" t="s">
        <v>60</v>
      </c>
      <c r="C28" s="81" t="s">
        <v>28</v>
      </c>
      <c r="D28" s="16"/>
    </row>
    <row r="29" spans="1:5" x14ac:dyDescent="0.25">
      <c r="B29" s="112"/>
      <c r="C29" s="77" t="s">
        <v>94</v>
      </c>
      <c r="D29" s="76"/>
    </row>
    <row r="31" spans="1:5" ht="18.75" x14ac:dyDescent="0.3">
      <c r="A31" s="87" t="s">
        <v>34</v>
      </c>
      <c r="B31" s="88" t="s">
        <v>35</v>
      </c>
    </row>
    <row r="33" spans="1:3" ht="150" x14ac:dyDescent="0.25">
      <c r="C33" s="5" t="s">
        <v>235</v>
      </c>
    </row>
    <row r="34" spans="1:3" ht="30" x14ac:dyDescent="0.25">
      <c r="C34" s="5" t="s">
        <v>138</v>
      </c>
    </row>
    <row r="36" spans="1:3" x14ac:dyDescent="0.25">
      <c r="A36" s="1" t="s">
        <v>174</v>
      </c>
    </row>
  </sheetData>
  <mergeCells count="6">
    <mergeCell ref="A1:F1"/>
    <mergeCell ref="B20:B21"/>
    <mergeCell ref="B22:B25"/>
    <mergeCell ref="B28:B29"/>
    <mergeCell ref="B17:B19"/>
    <mergeCell ref="B26:B2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N83"/>
  <sheetViews>
    <sheetView workbookViewId="0">
      <selection activeCell="O21" sqref="O21"/>
    </sheetView>
  </sheetViews>
  <sheetFormatPr defaultRowHeight="15" x14ac:dyDescent="0.25"/>
  <cols>
    <col min="1" max="1" width="13.125" customWidth="1"/>
    <col min="2" max="2" width="47.5" bestFit="1" customWidth="1"/>
    <col min="3" max="3" width="11.875" bestFit="1" customWidth="1"/>
    <col min="4" max="4" width="13.5" bestFit="1" customWidth="1"/>
    <col min="5" max="5" width="13.625" bestFit="1" customWidth="1"/>
    <col min="6" max="6" width="13.5" bestFit="1" customWidth="1"/>
    <col min="7" max="7" width="13.125" bestFit="1" customWidth="1"/>
    <col min="8" max="8" width="13.5" bestFit="1" customWidth="1"/>
    <col min="9" max="9" width="13.875" bestFit="1" customWidth="1"/>
    <col min="10" max="10" width="12.875" bestFit="1" customWidth="1"/>
    <col min="11" max="11" width="11.875" bestFit="1" customWidth="1"/>
    <col min="12" max="12" width="13.125" bestFit="1" customWidth="1"/>
  </cols>
  <sheetData>
    <row r="1" spans="1:14" ht="24" thickBot="1" x14ac:dyDescent="0.4">
      <c r="B1" s="6" t="s">
        <v>36</v>
      </c>
    </row>
    <row r="2" spans="1:14" ht="19.5" thickBot="1" x14ac:dyDescent="0.35">
      <c r="C2" s="70" t="s">
        <v>39</v>
      </c>
      <c r="D2" s="70" t="s">
        <v>40</v>
      </c>
      <c r="E2" s="70" t="s">
        <v>41</v>
      </c>
      <c r="F2" s="70" t="s">
        <v>42</v>
      </c>
      <c r="G2" s="70" t="s">
        <v>43</v>
      </c>
      <c r="H2" s="70" t="s">
        <v>44</v>
      </c>
      <c r="I2" s="70" t="s">
        <v>45</v>
      </c>
      <c r="J2" s="70" t="s">
        <v>46</v>
      </c>
      <c r="K2" s="70" t="s">
        <v>47</v>
      </c>
      <c r="L2" s="66" t="s">
        <v>48</v>
      </c>
    </row>
    <row r="3" spans="1:14" ht="19.5" thickBot="1" x14ac:dyDescent="0.35">
      <c r="A3" s="71" t="s">
        <v>148</v>
      </c>
      <c r="B3" s="73"/>
      <c r="C3" s="72">
        <f>'Inputs Segment 1'!C2</f>
        <v>0</v>
      </c>
      <c r="D3" s="14">
        <f>'Inputs Segment 2'!C2</f>
        <v>0</v>
      </c>
      <c r="E3" s="72">
        <f>'Inputs Segment 3'!C2</f>
        <v>0</v>
      </c>
      <c r="F3" s="14">
        <f>'Inputs Segment 4'!C2</f>
        <v>0</v>
      </c>
      <c r="G3" s="72">
        <f>'Inputs Segment 5'!C2</f>
        <v>0</v>
      </c>
      <c r="H3" s="14">
        <f>'Inputs Segment 6'!C2</f>
        <v>0</v>
      </c>
      <c r="I3" s="72">
        <f>'Inputs Segment 7'!C2</f>
        <v>0</v>
      </c>
      <c r="J3" s="14">
        <f>'Inputs Segment 8'!C2</f>
        <v>0</v>
      </c>
      <c r="K3" s="72">
        <f>'Inputs Segment 9'!C2</f>
        <v>0</v>
      </c>
      <c r="L3" s="14">
        <f>'Inputs Segment 10'!C2</f>
        <v>0</v>
      </c>
      <c r="M3" s="19"/>
      <c r="N3" s="2"/>
    </row>
    <row r="4" spans="1:14" ht="19.5" thickBot="1" x14ac:dyDescent="0.35">
      <c r="A4" s="93" t="s">
        <v>171</v>
      </c>
      <c r="B4" s="73"/>
      <c r="C4" s="99">
        <f>'Inputs Segment 1'!C10</f>
        <v>0</v>
      </c>
      <c r="D4" s="100">
        <f>'Inputs Segment 2'!C10</f>
        <v>0</v>
      </c>
      <c r="E4" s="100">
        <f>'Inputs Segment 3'!C10</f>
        <v>0</v>
      </c>
      <c r="F4" s="100">
        <f>'Inputs Segment 4'!C10</f>
        <v>0</v>
      </c>
      <c r="G4" s="100">
        <f>'Inputs Segment 5'!C10</f>
        <v>0</v>
      </c>
      <c r="H4" s="100">
        <f>'Inputs Segment 6'!C10</f>
        <v>0</v>
      </c>
      <c r="I4" s="100">
        <f>'Inputs Segment 7'!C10</f>
        <v>0</v>
      </c>
      <c r="J4" s="100">
        <f>'Inputs Segment 8'!C10</f>
        <v>0</v>
      </c>
      <c r="K4" s="100">
        <f>'Inputs Segment 9'!C10</f>
        <v>0</v>
      </c>
      <c r="L4" s="100">
        <f>'Inputs Segment 10'!C10</f>
        <v>0</v>
      </c>
      <c r="M4" s="19"/>
      <c r="N4" s="2"/>
    </row>
    <row r="5" spans="1:14" x14ac:dyDescent="0.25">
      <c r="A5" s="46" t="s">
        <v>57</v>
      </c>
      <c r="B5" s="2"/>
      <c r="C5" s="101">
        <f>'Inputs Segment 1'!C4</f>
        <v>0</v>
      </c>
      <c r="D5" s="16">
        <f>'Inputs Segment 2'!C4</f>
        <v>0</v>
      </c>
      <c r="E5" s="16">
        <f>'Inputs Segment 3'!C4</f>
        <v>0</v>
      </c>
      <c r="F5" s="16">
        <f>'Inputs Segment 4'!C4</f>
        <v>0</v>
      </c>
      <c r="G5" s="16">
        <f>'Inputs Segment 5'!C4</f>
        <v>0</v>
      </c>
      <c r="H5" s="16">
        <f>'Inputs Segment 6'!C4</f>
        <v>0</v>
      </c>
      <c r="I5" s="16">
        <f>'Inputs Segment 7'!C4</f>
        <v>0</v>
      </c>
      <c r="J5" s="16">
        <f>'Inputs Segment 8'!C4</f>
        <v>0</v>
      </c>
      <c r="K5" s="16">
        <f>'Inputs Segment 9'!C4</f>
        <v>0</v>
      </c>
      <c r="L5" s="17">
        <f>'Inputs Segment 10'!C4</f>
        <v>0</v>
      </c>
      <c r="M5" s="2"/>
      <c r="N5" s="2"/>
    </row>
    <row r="6" spans="1:14" x14ac:dyDescent="0.25">
      <c r="A6" s="46" t="s">
        <v>58</v>
      </c>
      <c r="B6" s="2"/>
      <c r="C6" s="102">
        <f>'Inputs Segment 1'!C5</f>
        <v>0</v>
      </c>
      <c r="D6" s="76">
        <f>'Inputs Segment 2'!C5</f>
        <v>0</v>
      </c>
      <c r="E6" s="76">
        <f>'Inputs Segment 3'!C5</f>
        <v>0</v>
      </c>
      <c r="F6" s="76">
        <f>'Inputs Segment 4'!C5</f>
        <v>0</v>
      </c>
      <c r="G6" s="76">
        <f>'Inputs Segment 5'!C5</f>
        <v>0</v>
      </c>
      <c r="H6" s="76">
        <f>'Inputs Segment 6'!C5</f>
        <v>0</v>
      </c>
      <c r="I6" s="76">
        <f>'Inputs Segment 7'!C5</f>
        <v>0</v>
      </c>
      <c r="J6" s="76">
        <f>'Inputs Segment 8'!C5</f>
        <v>0</v>
      </c>
      <c r="K6" s="76">
        <f>'Inputs Segment 9'!C5</f>
        <v>0</v>
      </c>
      <c r="L6" s="103">
        <f>'Inputs Segment 10'!C5</f>
        <v>0</v>
      </c>
      <c r="M6" s="2"/>
      <c r="N6" s="2"/>
    </row>
    <row r="7" spans="1:14" x14ac:dyDescent="0.25">
      <c r="A7" s="46" t="s">
        <v>59</v>
      </c>
      <c r="B7" s="2"/>
      <c r="C7" s="102">
        <f>'Inputs Segment 1'!C6</f>
        <v>0</v>
      </c>
      <c r="D7" s="76">
        <f>'Inputs Segment 2'!C6</f>
        <v>0</v>
      </c>
      <c r="E7" s="76">
        <f>'Inputs Segment 3'!C6</f>
        <v>0</v>
      </c>
      <c r="F7" s="76">
        <f>'Inputs Segment 4'!C6</f>
        <v>0</v>
      </c>
      <c r="G7" s="76">
        <f>'Inputs Segment 5'!C6</f>
        <v>0</v>
      </c>
      <c r="H7" s="76">
        <f>'Inputs Segment 6'!C6</f>
        <v>0</v>
      </c>
      <c r="I7" s="76">
        <f>'Inputs Segment 7'!C6</f>
        <v>0</v>
      </c>
      <c r="J7" s="76">
        <f>'Inputs Segment 8'!C6</f>
        <v>0</v>
      </c>
      <c r="K7" s="76">
        <f>'Inputs Segment 9'!C6</f>
        <v>0</v>
      </c>
      <c r="L7" s="103">
        <f>'Inputs Segment 10'!C6</f>
        <v>0</v>
      </c>
      <c r="M7" s="2"/>
      <c r="N7" s="2"/>
    </row>
    <row r="8" spans="1:14" x14ac:dyDescent="0.25">
      <c r="A8" s="2" t="s">
        <v>53</v>
      </c>
      <c r="B8" s="2"/>
      <c r="C8" s="102">
        <f>'Inputs Segment 1'!C7</f>
        <v>0</v>
      </c>
      <c r="D8" s="76">
        <f>'Inputs Segment 2'!C7</f>
        <v>0</v>
      </c>
      <c r="E8" s="76">
        <f>'Inputs Segment 3'!C7</f>
        <v>0</v>
      </c>
      <c r="F8" s="76">
        <f>'Inputs Segment 4'!C7</f>
        <v>0</v>
      </c>
      <c r="G8" s="76">
        <f>'Inputs Segment 5'!C7</f>
        <v>0</v>
      </c>
      <c r="H8" s="76">
        <f>'Inputs Segment 6'!C7</f>
        <v>0</v>
      </c>
      <c r="I8" s="76">
        <f>'Inputs Segment 7'!C7</f>
        <v>0</v>
      </c>
      <c r="J8" s="76">
        <f>'Inputs Segment 8'!C7</f>
        <v>0</v>
      </c>
      <c r="K8" s="76">
        <f>'Inputs Segment 9'!C7</f>
        <v>0</v>
      </c>
      <c r="L8" s="103">
        <f>'Inputs Segment 10'!C7</f>
        <v>0</v>
      </c>
      <c r="M8" s="2"/>
      <c r="N8" s="2"/>
    </row>
    <row r="9" spans="1:14" ht="15.75" thickBot="1" x14ac:dyDescent="0.3">
      <c r="A9" s="64" t="s">
        <v>60</v>
      </c>
      <c r="B9" s="65"/>
      <c r="C9" s="104">
        <f>'Inputs Segment 1'!C8</f>
        <v>0</v>
      </c>
      <c r="D9" s="82">
        <f>'Inputs Segment 2'!C8</f>
        <v>0</v>
      </c>
      <c r="E9" s="82">
        <f>'Inputs Segment 3'!C8</f>
        <v>0</v>
      </c>
      <c r="F9" s="82">
        <f>'Inputs Segment 4'!C8</f>
        <v>0</v>
      </c>
      <c r="G9" s="82">
        <f>'Inputs Segment 5'!C8</f>
        <v>0</v>
      </c>
      <c r="H9" s="82">
        <f>'Inputs Segment 6'!C8</f>
        <v>0</v>
      </c>
      <c r="I9" s="82">
        <f>'Inputs Segment 7'!C8</f>
        <v>0</v>
      </c>
      <c r="J9" s="82">
        <f>'Inputs Segment 8'!C8</f>
        <v>0</v>
      </c>
      <c r="K9" s="82">
        <f>'Inputs Segment 9'!C8</f>
        <v>0</v>
      </c>
      <c r="L9" s="105">
        <f>'Inputs Segment 10'!C8</f>
        <v>0</v>
      </c>
      <c r="M9" s="2"/>
      <c r="N9" s="2"/>
    </row>
    <row r="10" spans="1:14" ht="15.75" thickBot="1" x14ac:dyDescent="0.3">
      <c r="M10" s="2"/>
      <c r="N10" s="2"/>
    </row>
    <row r="11" spans="1:14" ht="15.95" customHeight="1" thickBot="1" x14ac:dyDescent="0.35">
      <c r="B11" s="14" t="s">
        <v>227</v>
      </c>
      <c r="C11" s="66" t="str">
        <f t="shared" ref="C11:L11" si="0">C2</f>
        <v>Segment 1</v>
      </c>
      <c r="D11" s="66" t="str">
        <f t="shared" si="0"/>
        <v>Segment 2</v>
      </c>
      <c r="E11" s="66" t="str">
        <f t="shared" si="0"/>
        <v>Segment 3</v>
      </c>
      <c r="F11" s="66" t="str">
        <f t="shared" si="0"/>
        <v>Segment 4</v>
      </c>
      <c r="G11" s="66" t="str">
        <f t="shared" si="0"/>
        <v>Segment 5</v>
      </c>
      <c r="H11" s="66" t="str">
        <f t="shared" si="0"/>
        <v>Segment 6</v>
      </c>
      <c r="I11" s="66" t="str">
        <f t="shared" si="0"/>
        <v>Segment 7</v>
      </c>
      <c r="J11" s="66" t="str">
        <f t="shared" si="0"/>
        <v>Segment 8</v>
      </c>
      <c r="K11" s="66" t="str">
        <f t="shared" si="0"/>
        <v>Segment 9</v>
      </c>
      <c r="L11" s="66" t="str">
        <f t="shared" si="0"/>
        <v>Segment 10</v>
      </c>
      <c r="M11" s="19"/>
      <c r="N11" s="2"/>
    </row>
    <row r="12" spans="1:14" ht="14.45" customHeight="1" x14ac:dyDescent="0.25">
      <c r="A12" s="118" t="s">
        <v>164</v>
      </c>
      <c r="B12" s="12" t="s">
        <v>65</v>
      </c>
      <c r="C12" s="7" t="e">
        <f>'Inputs Segment 1'!E13</f>
        <v>#N/A</v>
      </c>
      <c r="D12" s="61" t="e">
        <f>'Inputs Segment 2'!E13</f>
        <v>#N/A</v>
      </c>
      <c r="E12" s="61" t="e">
        <f>'Inputs Segment 3'!E13</f>
        <v>#N/A</v>
      </c>
      <c r="F12" s="61" t="e">
        <f>'Inputs Segment 4'!E13</f>
        <v>#N/A</v>
      </c>
      <c r="G12" s="61" t="e">
        <f>'Inputs Segment 5'!E13</f>
        <v>#N/A</v>
      </c>
      <c r="H12" s="61" t="e">
        <f>'Inputs Segment 6'!E13</f>
        <v>#N/A</v>
      </c>
      <c r="I12" s="61" t="e">
        <f>'Inputs Segment 7'!E13</f>
        <v>#N/A</v>
      </c>
      <c r="J12" s="61" t="e">
        <f>'Inputs Segment 8'!E13</f>
        <v>#N/A</v>
      </c>
      <c r="K12" s="61" t="e">
        <f>'Inputs Segment 9'!E13</f>
        <v>#N/A</v>
      </c>
      <c r="L12" s="62" t="e">
        <f>'Inputs Segment 10'!E13</f>
        <v>#N/A</v>
      </c>
      <c r="M12" s="2"/>
      <c r="N12" s="2"/>
    </row>
    <row r="13" spans="1:14" x14ac:dyDescent="0.25">
      <c r="A13" s="119"/>
      <c r="B13" s="8" t="s">
        <v>132</v>
      </c>
      <c r="C13" s="63" t="e">
        <f>'Inputs Segment 1'!E14</f>
        <v>#N/A</v>
      </c>
      <c r="D13" s="2" t="e">
        <f>'Inputs Segment 2'!E14</f>
        <v>#N/A</v>
      </c>
      <c r="E13" s="2" t="e">
        <f>'Inputs Segment 3'!E14</f>
        <v>#N/A</v>
      </c>
      <c r="F13" s="2" t="e">
        <f>'Inputs Segment 4'!E14</f>
        <v>#N/A</v>
      </c>
      <c r="G13" s="2" t="e">
        <f>'Inputs Segment 5'!E14</f>
        <v>#N/A</v>
      </c>
      <c r="H13" s="2" t="e">
        <f>'Inputs Segment 6'!E14</f>
        <v>#N/A</v>
      </c>
      <c r="I13" s="2" t="e">
        <f>'Inputs Segment 7'!E14</f>
        <v>#N/A</v>
      </c>
      <c r="J13" s="2" t="e">
        <f>'Inputs Segment 8'!E14</f>
        <v>#N/A</v>
      </c>
      <c r="K13" s="2" t="e">
        <f>'Inputs Segment 9'!E14</f>
        <v>#N/A</v>
      </c>
      <c r="L13" s="44" t="e">
        <f>'Inputs Segment 10'!E14</f>
        <v>#N/A</v>
      </c>
      <c r="M13" s="2"/>
      <c r="N13" s="2"/>
    </row>
    <row r="14" spans="1:14" x14ac:dyDescent="0.25">
      <c r="A14" s="119"/>
      <c r="B14" s="8" t="s">
        <v>69</v>
      </c>
      <c r="C14" s="63" t="e">
        <f>'Inputs Segment 1'!E15</f>
        <v>#N/A</v>
      </c>
      <c r="D14" s="2" t="e">
        <f>'Inputs Segment 2'!E15</f>
        <v>#N/A</v>
      </c>
      <c r="E14" s="2" t="e">
        <f>'Inputs Segment 3'!E15</f>
        <v>#N/A</v>
      </c>
      <c r="F14" s="2" t="e">
        <f>'Inputs Segment 4'!E15</f>
        <v>#N/A</v>
      </c>
      <c r="G14" s="2" t="e">
        <f>'Inputs Segment 5'!E15</f>
        <v>#N/A</v>
      </c>
      <c r="H14" s="2" t="e">
        <f>'Inputs Segment 6'!E15</f>
        <v>#N/A</v>
      </c>
      <c r="I14" s="2" t="e">
        <f>'Inputs Segment 7'!E15</f>
        <v>#N/A</v>
      </c>
      <c r="J14" s="2" t="e">
        <f>'Inputs Segment 8'!E15</f>
        <v>#N/A</v>
      </c>
      <c r="K14" s="2" t="e">
        <f>'Inputs Segment 9'!E15</f>
        <v>#N/A</v>
      </c>
      <c r="L14" s="44" t="e">
        <f>'Inputs Segment 10'!E15</f>
        <v>#N/A</v>
      </c>
      <c r="M14" s="2"/>
      <c r="N14" s="2"/>
    </row>
    <row r="15" spans="1:14" x14ac:dyDescent="0.25">
      <c r="A15" s="119"/>
      <c r="B15" s="59" t="s">
        <v>103</v>
      </c>
      <c r="C15" s="63" t="e">
        <f>'Inputs Segment 1'!E16</f>
        <v>#N/A</v>
      </c>
      <c r="D15" s="2" t="e">
        <f>'Inputs Segment 2'!E16</f>
        <v>#N/A</v>
      </c>
      <c r="E15" s="2" t="e">
        <f>'Inputs Segment 3'!E16</f>
        <v>#N/A</v>
      </c>
      <c r="F15" s="2" t="e">
        <f>'Inputs Segment 4'!E16</f>
        <v>#N/A</v>
      </c>
      <c r="G15" s="2" t="e">
        <f>'Inputs Segment 5'!E16</f>
        <v>#N/A</v>
      </c>
      <c r="H15" s="2" t="e">
        <f>'Inputs Segment 6'!E16</f>
        <v>#N/A</v>
      </c>
      <c r="I15" s="2" t="e">
        <f>'Inputs Segment 7'!E16</f>
        <v>#N/A</v>
      </c>
      <c r="J15" s="2" t="e">
        <f>'Inputs Segment 8'!E16</f>
        <v>#N/A</v>
      </c>
      <c r="K15" s="2" t="e">
        <f>'Inputs Segment 9'!E16</f>
        <v>#N/A</v>
      </c>
      <c r="L15" s="44" t="e">
        <f>'Inputs Segment 10'!E16</f>
        <v>#N/A</v>
      </c>
      <c r="M15" s="2"/>
      <c r="N15" s="2"/>
    </row>
    <row r="16" spans="1:14" x14ac:dyDescent="0.25">
      <c r="A16" s="119"/>
      <c r="B16" s="59" t="s">
        <v>102</v>
      </c>
      <c r="C16" s="63" t="e">
        <f>'Inputs Segment 1'!E17</f>
        <v>#N/A</v>
      </c>
      <c r="D16" s="2" t="e">
        <f>'Inputs Segment 2'!E17</f>
        <v>#N/A</v>
      </c>
      <c r="E16" s="2" t="e">
        <f>'Inputs Segment 3'!E17</f>
        <v>#N/A</v>
      </c>
      <c r="F16" s="2" t="e">
        <f>'Inputs Segment 4'!E17</f>
        <v>#N/A</v>
      </c>
      <c r="G16" s="2" t="e">
        <f>'Inputs Segment 5'!E17</f>
        <v>#N/A</v>
      </c>
      <c r="H16" s="2" t="e">
        <f>'Inputs Segment 6'!E17</f>
        <v>#N/A</v>
      </c>
      <c r="I16" s="2" t="e">
        <f>'Inputs Segment 7'!E17</f>
        <v>#N/A</v>
      </c>
      <c r="J16" s="2" t="e">
        <f>'Inputs Segment 8'!E17</f>
        <v>#N/A</v>
      </c>
      <c r="K16" s="2" t="e">
        <f>'Inputs Segment 9'!E17</f>
        <v>#N/A</v>
      </c>
      <c r="L16" s="44" t="e">
        <f>'Inputs Segment 10'!E17</f>
        <v>#N/A</v>
      </c>
      <c r="M16" s="2"/>
      <c r="N16" s="2"/>
    </row>
    <row r="17" spans="1:14" ht="15.75" thickBot="1" x14ac:dyDescent="0.3">
      <c r="A17" s="120"/>
      <c r="B17" s="60" t="s">
        <v>178</v>
      </c>
      <c r="C17" s="64" t="e">
        <f>'Inputs Segment 1'!E18</f>
        <v>#N/A</v>
      </c>
      <c r="D17" s="65" t="e">
        <f>'Inputs Segment 2'!E18</f>
        <v>#N/A</v>
      </c>
      <c r="E17" s="65" t="e">
        <f>'Inputs Segment 3'!E18</f>
        <v>#N/A</v>
      </c>
      <c r="F17" s="65" t="e">
        <f>'Inputs Segment 4'!E18</f>
        <v>#N/A</v>
      </c>
      <c r="G17" s="65" t="e">
        <f>'Inputs Segment 5'!E18</f>
        <v>#N/A</v>
      </c>
      <c r="H17" s="65" t="e">
        <f>'Inputs Segment 6'!E18</f>
        <v>#N/A</v>
      </c>
      <c r="I17" s="65" t="e">
        <f>'Inputs Segment 7'!E18</f>
        <v>#N/A</v>
      </c>
      <c r="J17" s="65" t="e">
        <f>'Inputs Segment 8'!E18</f>
        <v>#N/A</v>
      </c>
      <c r="K17" s="65" t="e">
        <f>'Inputs Segment 9'!E18</f>
        <v>#N/A</v>
      </c>
      <c r="L17" s="45" t="e">
        <f>'Inputs Segment 10'!E18</f>
        <v>#N/A</v>
      </c>
      <c r="M17" s="2"/>
      <c r="N17" s="2"/>
    </row>
    <row r="18" spans="1:14" ht="18.600000000000001" customHeight="1" x14ac:dyDescent="0.3">
      <c r="A18" s="118" t="s">
        <v>165</v>
      </c>
      <c r="B18" s="12" t="s">
        <v>71</v>
      </c>
      <c r="C18" s="7" t="e">
        <f>'Inputs Segment 1'!E19</f>
        <v>#N/A</v>
      </c>
      <c r="D18" s="61" t="e">
        <f>'Inputs Segment 2'!E19</f>
        <v>#N/A</v>
      </c>
      <c r="E18" s="61" t="e">
        <f>'Inputs Segment 3'!E19</f>
        <v>#N/A</v>
      </c>
      <c r="F18" s="61" t="e">
        <f>'Inputs Segment 4'!E19</f>
        <v>#N/A</v>
      </c>
      <c r="G18" s="61" t="e">
        <f>'Inputs Segment 5'!E19</f>
        <v>#N/A</v>
      </c>
      <c r="H18" s="61" t="e">
        <f>'Inputs Segment 6'!E19</f>
        <v>#N/A</v>
      </c>
      <c r="I18" s="61" t="e">
        <f>'Inputs Segment 7'!E19</f>
        <v>#N/A</v>
      </c>
      <c r="J18" s="61" t="e">
        <f>'Inputs Segment 8'!E19</f>
        <v>#N/A</v>
      </c>
      <c r="K18" s="61" t="e">
        <f>'Inputs Segment 9'!E19</f>
        <v>#N/A</v>
      </c>
      <c r="L18" s="62" t="e">
        <f>'Inputs Segment 10'!E19</f>
        <v>#N/A</v>
      </c>
      <c r="M18" s="19"/>
      <c r="N18" s="2"/>
    </row>
    <row r="19" spans="1:14" x14ac:dyDescent="0.25">
      <c r="A19" s="119"/>
      <c r="B19" s="8" t="s">
        <v>179</v>
      </c>
      <c r="C19" s="63" t="e">
        <f>'Inputs Segment 1'!E20</f>
        <v>#N/A</v>
      </c>
      <c r="D19" s="2" t="e">
        <f>'Inputs Segment 2'!E20</f>
        <v>#N/A</v>
      </c>
      <c r="E19" s="2" t="e">
        <f>'Inputs Segment 3'!E20</f>
        <v>#N/A</v>
      </c>
      <c r="F19" s="2" t="e">
        <f>'Inputs Segment 4'!E20</f>
        <v>#N/A</v>
      </c>
      <c r="G19" s="2" t="e">
        <f>'Inputs Segment 5'!E20</f>
        <v>#N/A</v>
      </c>
      <c r="H19" s="2" t="e">
        <f>'Inputs Segment 6'!E20</f>
        <v>#N/A</v>
      </c>
      <c r="I19" s="2" t="e">
        <f>'Inputs Segment 7'!E20</f>
        <v>#N/A</v>
      </c>
      <c r="J19" s="2" t="e">
        <f>'Inputs Segment 8'!E20</f>
        <v>#N/A</v>
      </c>
      <c r="K19" s="2" t="e">
        <f>'Inputs Segment 9'!E20</f>
        <v>#N/A</v>
      </c>
      <c r="L19" s="44" t="e">
        <f>'Inputs Segment 10'!E20</f>
        <v>#N/A</v>
      </c>
      <c r="M19" s="2"/>
      <c r="N19" s="2"/>
    </row>
    <row r="20" spans="1:14" ht="15.75" thickBot="1" x14ac:dyDescent="0.3">
      <c r="A20" s="120"/>
      <c r="B20" s="9" t="s">
        <v>122</v>
      </c>
      <c r="C20" s="64" t="e">
        <f>'Inputs Segment 1'!E21</f>
        <v>#N/A</v>
      </c>
      <c r="D20" s="65" t="e">
        <f>'Inputs Segment 2'!E21</f>
        <v>#N/A</v>
      </c>
      <c r="E20" s="65" t="e">
        <f>'Inputs Segment 3'!E21</f>
        <v>#N/A</v>
      </c>
      <c r="F20" s="65" t="e">
        <f>'Inputs Segment 4'!E21</f>
        <v>#N/A</v>
      </c>
      <c r="G20" s="65" t="e">
        <f>'Inputs Segment 5'!E21</f>
        <v>#N/A</v>
      </c>
      <c r="H20" s="65" t="e">
        <f>'Inputs Segment 6'!E21</f>
        <v>#N/A</v>
      </c>
      <c r="I20" s="65" t="e">
        <f>'Inputs Segment 7'!E21</f>
        <v>#N/A</v>
      </c>
      <c r="J20" s="65" t="e">
        <f>'Inputs Segment 8'!E21</f>
        <v>#N/A</v>
      </c>
      <c r="K20" s="65" t="e">
        <f>'Inputs Segment 9'!E21</f>
        <v>#N/A</v>
      </c>
      <c r="L20" s="45" t="e">
        <f>'Inputs Segment 10'!E21</f>
        <v>#N/A</v>
      </c>
      <c r="M20" s="2"/>
      <c r="N20" s="2"/>
    </row>
    <row r="21" spans="1:14" ht="30" x14ac:dyDescent="0.25">
      <c r="A21" s="118" t="s">
        <v>166</v>
      </c>
      <c r="B21" s="12" t="s">
        <v>180</v>
      </c>
      <c r="C21" s="7" t="e">
        <f>'Inputs Segment 1'!E22</f>
        <v>#N/A</v>
      </c>
      <c r="D21" s="61" t="e">
        <f>'Inputs Segment 2'!E22</f>
        <v>#N/A</v>
      </c>
      <c r="E21" s="61" t="e">
        <f>'Inputs Segment 3'!E22</f>
        <v>#N/A</v>
      </c>
      <c r="F21" s="61" t="e">
        <f>'Inputs Segment 4'!E22</f>
        <v>#N/A</v>
      </c>
      <c r="G21" s="61" t="e">
        <f>'Inputs Segment 5'!E22</f>
        <v>#N/A</v>
      </c>
      <c r="H21" s="61" t="e">
        <f>'Inputs Segment 6'!E22</f>
        <v>#N/A</v>
      </c>
      <c r="I21" s="61" t="e">
        <f>'Inputs Segment 7'!E22</f>
        <v>#N/A</v>
      </c>
      <c r="J21" s="61" t="e">
        <f>'Inputs Segment 8'!E22</f>
        <v>#N/A</v>
      </c>
      <c r="K21" s="61" t="e">
        <f>'Inputs Segment 9'!E22</f>
        <v>#N/A</v>
      </c>
      <c r="L21" s="62" t="e">
        <f>'Inputs Segment 10'!E22</f>
        <v>#N/A</v>
      </c>
      <c r="M21" s="2"/>
      <c r="N21" s="2"/>
    </row>
    <row r="22" spans="1:14" x14ac:dyDescent="0.25">
      <c r="A22" s="119"/>
      <c r="B22" s="8" t="s">
        <v>181</v>
      </c>
      <c r="C22" s="63" t="e">
        <f>'Inputs Segment 1'!E23</f>
        <v>#N/A</v>
      </c>
      <c r="D22" s="2" t="e">
        <f>'Inputs Segment 2'!E23</f>
        <v>#N/A</v>
      </c>
      <c r="E22" s="2" t="e">
        <f>'Inputs Segment 3'!E23</f>
        <v>#N/A</v>
      </c>
      <c r="F22" s="2" t="e">
        <f>'Inputs Segment 4'!E23</f>
        <v>#N/A</v>
      </c>
      <c r="G22" s="2" t="e">
        <f>'Inputs Segment 5'!E23</f>
        <v>#N/A</v>
      </c>
      <c r="H22" s="2" t="e">
        <f>'Inputs Segment 6'!E23</f>
        <v>#N/A</v>
      </c>
      <c r="I22" s="2" t="e">
        <f>'Inputs Segment 7'!E23</f>
        <v>#N/A</v>
      </c>
      <c r="J22" s="2" t="e">
        <f>'Inputs Segment 8'!E23</f>
        <v>#N/A</v>
      </c>
      <c r="K22" s="2" t="e">
        <f>'Inputs Segment 9'!E23</f>
        <v>#N/A</v>
      </c>
      <c r="L22" s="44" t="e">
        <f>'Inputs Segment 10'!E23</f>
        <v>#N/A</v>
      </c>
      <c r="M22" s="2"/>
      <c r="N22" s="2"/>
    </row>
    <row r="23" spans="1:14" ht="30" x14ac:dyDescent="0.25">
      <c r="A23" s="119"/>
      <c r="B23" s="8" t="s">
        <v>182</v>
      </c>
      <c r="C23" s="63" t="e">
        <f>'Inputs Segment 1'!E24</f>
        <v>#N/A</v>
      </c>
      <c r="D23" s="2" t="e">
        <f>'Inputs Segment 2'!E24</f>
        <v>#N/A</v>
      </c>
      <c r="E23" s="2" t="e">
        <f>'Inputs Segment 3'!E24</f>
        <v>#N/A</v>
      </c>
      <c r="F23" s="2" t="e">
        <f>'Inputs Segment 4'!E24</f>
        <v>#N/A</v>
      </c>
      <c r="G23" s="2" t="e">
        <f>'Inputs Segment 5'!E24</f>
        <v>#N/A</v>
      </c>
      <c r="H23" s="2" t="e">
        <f>'Inputs Segment 6'!E24</f>
        <v>#N/A</v>
      </c>
      <c r="I23" s="2" t="e">
        <f>'Inputs Segment 7'!E24</f>
        <v>#N/A</v>
      </c>
      <c r="J23" s="2" t="e">
        <f>'Inputs Segment 8'!E24</f>
        <v>#N/A</v>
      </c>
      <c r="K23" s="2" t="e">
        <f>'Inputs Segment 9'!E24</f>
        <v>#N/A</v>
      </c>
      <c r="L23" s="44" t="e">
        <f>'Inputs Segment 10'!E24</f>
        <v>#N/A</v>
      </c>
      <c r="M23" s="2"/>
      <c r="N23" s="2"/>
    </row>
    <row r="24" spans="1:14" x14ac:dyDescent="0.25">
      <c r="A24" s="119"/>
      <c r="B24" s="8" t="s">
        <v>82</v>
      </c>
      <c r="C24" s="63" t="e">
        <f>'Inputs Segment 1'!E25</f>
        <v>#N/A</v>
      </c>
      <c r="D24" s="2" t="e">
        <f>'Inputs Segment 2'!E25</f>
        <v>#N/A</v>
      </c>
      <c r="E24" s="2" t="e">
        <f>'Inputs Segment 3'!E25</f>
        <v>#N/A</v>
      </c>
      <c r="F24" s="2" t="e">
        <f>'Inputs Segment 4'!E25</f>
        <v>#N/A</v>
      </c>
      <c r="G24" s="2" t="e">
        <f>'Inputs Segment 5'!E25</f>
        <v>#N/A</v>
      </c>
      <c r="H24" s="2" t="e">
        <f>'Inputs Segment 6'!E25</f>
        <v>#N/A</v>
      </c>
      <c r="I24" s="2" t="e">
        <f>'Inputs Segment 7'!E25</f>
        <v>#N/A</v>
      </c>
      <c r="J24" s="2" t="e">
        <f>'Inputs Segment 8'!E25</f>
        <v>#N/A</v>
      </c>
      <c r="K24" s="2" t="e">
        <f>'Inputs Segment 9'!E25</f>
        <v>#N/A</v>
      </c>
      <c r="L24" s="44" t="e">
        <f>'Inputs Segment 10'!E25</f>
        <v>#N/A</v>
      </c>
      <c r="M24" s="2"/>
      <c r="N24" s="2"/>
    </row>
    <row r="25" spans="1:14" ht="18.75" x14ac:dyDescent="0.3">
      <c r="A25" s="119"/>
      <c r="B25" s="8" t="s">
        <v>125</v>
      </c>
      <c r="C25" s="63" t="e">
        <f>'Inputs Segment 1'!E26</f>
        <v>#N/A</v>
      </c>
      <c r="D25" s="2" t="e">
        <f>'Inputs Segment 2'!E26</f>
        <v>#N/A</v>
      </c>
      <c r="E25" s="2" t="e">
        <f>'Inputs Segment 3'!E26</f>
        <v>#N/A</v>
      </c>
      <c r="F25" s="2" t="e">
        <f>'Inputs Segment 4'!E26</f>
        <v>#N/A</v>
      </c>
      <c r="G25" s="2" t="e">
        <f>'Inputs Segment 5'!E26</f>
        <v>#N/A</v>
      </c>
      <c r="H25" s="2" t="e">
        <f>'Inputs Segment 6'!E26</f>
        <v>#N/A</v>
      </c>
      <c r="I25" s="2" t="e">
        <f>'Inputs Segment 7'!E26</f>
        <v>#N/A</v>
      </c>
      <c r="J25" s="2" t="e">
        <f>'Inputs Segment 8'!E26</f>
        <v>#N/A</v>
      </c>
      <c r="K25" s="2" t="e">
        <f>'Inputs Segment 9'!E26</f>
        <v>#N/A</v>
      </c>
      <c r="L25" s="44" t="e">
        <f>'Inputs Segment 10'!E26</f>
        <v>#N/A</v>
      </c>
      <c r="M25" s="19"/>
      <c r="N25" s="2"/>
    </row>
    <row r="26" spans="1:14" x14ac:dyDescent="0.25">
      <c r="A26" s="119"/>
      <c r="B26" s="8" t="s">
        <v>183</v>
      </c>
      <c r="C26" s="63" t="e">
        <f>'Inputs Segment 1'!E27</f>
        <v>#N/A</v>
      </c>
      <c r="D26" s="2" t="e">
        <f>'Inputs Segment 2'!E27</f>
        <v>#N/A</v>
      </c>
      <c r="E26" s="2" t="e">
        <f>'Inputs Segment 3'!E27</f>
        <v>#N/A</v>
      </c>
      <c r="F26" s="2" t="e">
        <f>'Inputs Segment 4'!E27</f>
        <v>#N/A</v>
      </c>
      <c r="G26" s="2" t="e">
        <f>'Inputs Segment 5'!E27</f>
        <v>#N/A</v>
      </c>
      <c r="H26" s="2" t="e">
        <f>'Inputs Segment 6'!E27</f>
        <v>#N/A</v>
      </c>
      <c r="I26" s="2" t="e">
        <f>'Inputs Segment 7'!E27</f>
        <v>#N/A</v>
      </c>
      <c r="J26" s="2" t="e">
        <f>'Inputs Segment 8'!E27</f>
        <v>#N/A</v>
      </c>
      <c r="K26" s="2" t="e">
        <f>'Inputs Segment 9'!E27</f>
        <v>#N/A</v>
      </c>
      <c r="L26" s="44" t="e">
        <f>'Inputs Segment 10'!E27</f>
        <v>#N/A</v>
      </c>
      <c r="M26" s="2"/>
      <c r="N26" s="2"/>
    </row>
    <row r="27" spans="1:14" ht="15.75" thickBot="1" x14ac:dyDescent="0.3">
      <c r="A27" s="120"/>
      <c r="B27" s="9" t="s">
        <v>184</v>
      </c>
      <c r="C27" s="64" t="e">
        <f>'Inputs Segment 1'!E28</f>
        <v>#N/A</v>
      </c>
      <c r="D27" s="65" t="e">
        <f>'Inputs Segment 2'!E28</f>
        <v>#N/A</v>
      </c>
      <c r="E27" s="65" t="e">
        <f>'Inputs Segment 3'!E28</f>
        <v>#N/A</v>
      </c>
      <c r="F27" s="65" t="e">
        <f>'Inputs Segment 4'!E28</f>
        <v>#N/A</v>
      </c>
      <c r="G27" s="65" t="e">
        <f>'Inputs Segment 5'!E28</f>
        <v>#N/A</v>
      </c>
      <c r="H27" s="65" t="e">
        <f>'Inputs Segment 6'!E28</f>
        <v>#N/A</v>
      </c>
      <c r="I27" s="65" t="e">
        <f>'Inputs Segment 7'!E28</f>
        <v>#N/A</v>
      </c>
      <c r="J27" s="65" t="e">
        <f>'Inputs Segment 8'!E28</f>
        <v>#N/A</v>
      </c>
      <c r="K27" s="65" t="e">
        <f>'Inputs Segment 9'!E28</f>
        <v>#N/A</v>
      </c>
      <c r="L27" s="45" t="e">
        <f>'Inputs Segment 10'!E28</f>
        <v>#N/A</v>
      </c>
      <c r="M27" s="2"/>
      <c r="N27" s="2"/>
    </row>
    <row r="28" spans="1:14" x14ac:dyDescent="0.25">
      <c r="A28" s="121" t="s">
        <v>53</v>
      </c>
      <c r="B28" s="8" t="s">
        <v>86</v>
      </c>
      <c r="C28" s="7" t="e">
        <f>'Inputs Segment 1'!E29</f>
        <v>#N/A</v>
      </c>
      <c r="D28" s="61" t="e">
        <f>'Inputs Segment 2'!E29</f>
        <v>#N/A</v>
      </c>
      <c r="E28" s="61" t="e">
        <f>'Inputs Segment 3'!E29</f>
        <v>#N/A</v>
      </c>
      <c r="F28" s="61" t="e">
        <f>'Inputs Segment 4'!E29</f>
        <v>#N/A</v>
      </c>
      <c r="G28" s="61" t="e">
        <f>'Inputs Segment 5'!E29</f>
        <v>#N/A</v>
      </c>
      <c r="H28" s="61" t="e">
        <f>'Inputs Segment 6'!E29</f>
        <v>#N/A</v>
      </c>
      <c r="I28" s="61" t="e">
        <f>'Inputs Segment 7'!E29</f>
        <v>#N/A</v>
      </c>
      <c r="J28" s="61" t="e">
        <f>'Inputs Segment 8'!E29</f>
        <v>#N/A</v>
      </c>
      <c r="K28" s="61" t="e">
        <f>'Inputs Segment 9'!E29</f>
        <v>#N/A</v>
      </c>
      <c r="L28" s="62" t="e">
        <f>'Inputs Segment 10'!E29</f>
        <v>#N/A</v>
      </c>
      <c r="M28" s="2"/>
      <c r="N28" s="2"/>
    </row>
    <row r="29" spans="1:14" x14ac:dyDescent="0.25">
      <c r="A29" s="122"/>
      <c r="B29" s="8" t="s">
        <v>108</v>
      </c>
      <c r="C29" s="63" t="e">
        <f>'Inputs Segment 1'!E30</f>
        <v>#N/A</v>
      </c>
      <c r="D29" s="2" t="e">
        <f>'Inputs Segment 2'!E30</f>
        <v>#N/A</v>
      </c>
      <c r="E29" s="2" t="e">
        <f>'Inputs Segment 3'!E30</f>
        <v>#N/A</v>
      </c>
      <c r="F29" s="2" t="e">
        <f>'Inputs Segment 4'!E30</f>
        <v>#N/A</v>
      </c>
      <c r="G29" s="2" t="e">
        <f>'Inputs Segment 5'!E30</f>
        <v>#N/A</v>
      </c>
      <c r="H29" s="2" t="e">
        <f>'Inputs Segment 6'!E30</f>
        <v>#N/A</v>
      </c>
      <c r="I29" s="2" t="e">
        <f>'Inputs Segment 7'!E30</f>
        <v>#N/A</v>
      </c>
      <c r="J29" s="2" t="e">
        <f>'Inputs Segment 8'!E30</f>
        <v>#N/A</v>
      </c>
      <c r="K29" s="2" t="e">
        <f>'Inputs Segment 9'!E30</f>
        <v>#N/A</v>
      </c>
      <c r="L29" s="44" t="e">
        <f>'Inputs Segment 10'!E30</f>
        <v>#N/A</v>
      </c>
      <c r="M29" s="2"/>
      <c r="N29" s="2"/>
    </row>
    <row r="30" spans="1:14" ht="30.75" thickBot="1" x14ac:dyDescent="0.3">
      <c r="A30" s="123"/>
      <c r="B30" s="9" t="s">
        <v>133</v>
      </c>
      <c r="C30" s="64" t="e">
        <f>'Inputs Segment 1'!E31</f>
        <v>#N/A</v>
      </c>
      <c r="D30" s="65" t="e">
        <f>'Inputs Segment 2'!E31</f>
        <v>#N/A</v>
      </c>
      <c r="E30" s="65" t="e">
        <f>'Inputs Segment 3'!E31</f>
        <v>#N/A</v>
      </c>
      <c r="F30" s="65" t="e">
        <f>'Inputs Segment 4'!E31</f>
        <v>#N/A</v>
      </c>
      <c r="G30" s="65" t="e">
        <f>'Inputs Segment 5'!E31</f>
        <v>#N/A</v>
      </c>
      <c r="H30" s="65" t="e">
        <f>'Inputs Segment 6'!E31</f>
        <v>#N/A</v>
      </c>
      <c r="I30" s="65" t="e">
        <f>'Inputs Segment 7'!E31</f>
        <v>#N/A</v>
      </c>
      <c r="J30" s="65" t="e">
        <f>'Inputs Segment 8'!E31</f>
        <v>#N/A</v>
      </c>
      <c r="K30" s="65" t="e">
        <f>'Inputs Segment 9'!E31</f>
        <v>#N/A</v>
      </c>
      <c r="L30" s="45" t="e">
        <f>'Inputs Segment 10'!E31</f>
        <v>#N/A</v>
      </c>
      <c r="M30" s="2"/>
      <c r="N30" s="2"/>
    </row>
    <row r="31" spans="1:14" ht="18.75" x14ac:dyDescent="0.3">
      <c r="A31" s="115" t="s">
        <v>6</v>
      </c>
      <c r="B31" s="12" t="s">
        <v>10</v>
      </c>
      <c r="C31" s="7" t="e">
        <f>'Inputs Segment 1'!E32</f>
        <v>#N/A</v>
      </c>
      <c r="D31" s="61" t="e">
        <f>'Inputs Segment 2'!E32</f>
        <v>#N/A</v>
      </c>
      <c r="E31" s="61" t="e">
        <f>'Inputs Segment 3'!E32</f>
        <v>#N/A</v>
      </c>
      <c r="F31" s="61" t="e">
        <f>'Inputs Segment 4'!E32</f>
        <v>#N/A</v>
      </c>
      <c r="G31" s="61" t="e">
        <f>'Inputs Segment 5'!E32</f>
        <v>#N/A</v>
      </c>
      <c r="H31" s="61" t="e">
        <f>'Inputs Segment 6'!E32</f>
        <v>#N/A</v>
      </c>
      <c r="I31" s="61" t="e">
        <f>'Inputs Segment 7'!E32</f>
        <v>#N/A</v>
      </c>
      <c r="J31" s="61" t="e">
        <f>'Inputs Segment 8'!E32</f>
        <v>#N/A</v>
      </c>
      <c r="K31" s="61" t="e">
        <f>'Inputs Segment 9'!E32</f>
        <v>#N/A</v>
      </c>
      <c r="L31" s="62" t="e">
        <f>'Inputs Segment 10'!E32</f>
        <v>#N/A</v>
      </c>
      <c r="M31" s="19"/>
      <c r="N31" s="2"/>
    </row>
    <row r="32" spans="1:14" x14ac:dyDescent="0.25">
      <c r="A32" s="116"/>
      <c r="B32" s="8" t="s">
        <v>11</v>
      </c>
      <c r="C32" s="63" t="e">
        <f>'Inputs Segment 1'!E33</f>
        <v>#N/A</v>
      </c>
      <c r="D32" s="2" t="e">
        <f>'Inputs Segment 2'!E33</f>
        <v>#N/A</v>
      </c>
      <c r="E32" s="2" t="e">
        <f>'Inputs Segment 3'!E33</f>
        <v>#N/A</v>
      </c>
      <c r="F32" s="2" t="e">
        <f>'Inputs Segment 4'!E33</f>
        <v>#N/A</v>
      </c>
      <c r="G32" s="2" t="e">
        <f>'Inputs Segment 5'!E33</f>
        <v>#N/A</v>
      </c>
      <c r="H32" s="2" t="e">
        <f>'Inputs Segment 6'!E33</f>
        <v>#N/A</v>
      </c>
      <c r="I32" s="2" t="e">
        <f>'Inputs Segment 7'!E33</f>
        <v>#N/A</v>
      </c>
      <c r="J32" s="2" t="e">
        <f>'Inputs Segment 8'!E33</f>
        <v>#N/A</v>
      </c>
      <c r="K32" s="2" t="e">
        <f>'Inputs Segment 9'!E33</f>
        <v>#N/A</v>
      </c>
      <c r="L32" s="44" t="e">
        <f>'Inputs Segment 10'!E33</f>
        <v>#N/A</v>
      </c>
      <c r="M32" s="2"/>
      <c r="N32" s="2"/>
    </row>
    <row r="33" spans="1:14" ht="15.75" thickBot="1" x14ac:dyDescent="0.3">
      <c r="A33" s="117"/>
      <c r="B33" s="9" t="s">
        <v>94</v>
      </c>
      <c r="C33" s="64" t="e">
        <f>'Inputs Segment 1'!E34</f>
        <v>#N/A</v>
      </c>
      <c r="D33" s="65" t="e">
        <f>'Inputs Segment 2'!E34</f>
        <v>#N/A</v>
      </c>
      <c r="E33" s="65" t="e">
        <f>'Inputs Segment 3'!E34</f>
        <v>#N/A</v>
      </c>
      <c r="F33" s="65" t="e">
        <f>'Inputs Segment 4'!E34</f>
        <v>#N/A</v>
      </c>
      <c r="G33" s="65" t="e">
        <f>'Inputs Segment 5'!E34</f>
        <v>#N/A</v>
      </c>
      <c r="H33" s="65" t="e">
        <f>'Inputs Segment 6'!E34</f>
        <v>#N/A</v>
      </c>
      <c r="I33" s="65" t="e">
        <f>'Inputs Segment 7'!E34</f>
        <v>#N/A</v>
      </c>
      <c r="J33" s="65" t="e">
        <f>'Inputs Segment 8'!E34</f>
        <v>#N/A</v>
      </c>
      <c r="K33" s="65" t="e">
        <f>'Inputs Segment 9'!E34</f>
        <v>#N/A</v>
      </c>
      <c r="L33" s="45" t="e">
        <f>'Inputs Segment 10'!E34</f>
        <v>#N/A</v>
      </c>
      <c r="M33" s="2"/>
      <c r="N33" s="2"/>
    </row>
    <row r="34" spans="1:14" x14ac:dyDescent="0.25">
      <c r="B34" s="2"/>
      <c r="C34" s="2"/>
      <c r="D34" s="2"/>
      <c r="E34" s="2"/>
      <c r="F34" s="2"/>
      <c r="G34" s="2"/>
      <c r="H34" s="2"/>
      <c r="I34" s="2"/>
      <c r="J34" s="2"/>
      <c r="K34" s="2"/>
      <c r="L34" s="2"/>
      <c r="M34" s="2"/>
      <c r="N34" s="2"/>
    </row>
    <row r="35" spans="1:14" x14ac:dyDescent="0.25">
      <c r="B35" s="2"/>
      <c r="C35" s="2"/>
      <c r="D35" s="2"/>
      <c r="E35" s="2"/>
      <c r="F35" s="2"/>
      <c r="G35" s="2"/>
      <c r="H35" s="2"/>
      <c r="I35" s="2"/>
      <c r="J35" s="2"/>
      <c r="K35" s="2"/>
      <c r="L35" s="2"/>
      <c r="M35" s="2"/>
      <c r="N35" s="2"/>
    </row>
    <row r="36" spans="1:14" x14ac:dyDescent="0.25">
      <c r="B36" s="2"/>
      <c r="C36" s="2"/>
      <c r="D36" s="2"/>
      <c r="E36" s="2"/>
      <c r="F36" s="2"/>
      <c r="G36" s="2"/>
      <c r="H36" s="2"/>
      <c r="I36" s="2"/>
      <c r="J36" s="2"/>
      <c r="K36" s="2"/>
      <c r="L36" s="2"/>
      <c r="M36" s="2"/>
      <c r="N36" s="2"/>
    </row>
    <row r="37" spans="1:14" x14ac:dyDescent="0.25">
      <c r="B37" s="2"/>
      <c r="C37" s="2"/>
      <c r="D37" s="2"/>
      <c r="E37" s="2"/>
      <c r="F37" s="2"/>
      <c r="G37" s="2"/>
      <c r="H37" s="2"/>
      <c r="I37" s="2"/>
      <c r="J37" s="2"/>
      <c r="K37" s="2"/>
      <c r="L37" s="2"/>
      <c r="M37" s="2"/>
      <c r="N37" s="2"/>
    </row>
    <row r="38" spans="1:14" x14ac:dyDescent="0.25">
      <c r="B38" s="2"/>
      <c r="C38" s="2"/>
      <c r="D38" s="2"/>
      <c r="E38" s="2"/>
      <c r="F38" s="2"/>
      <c r="G38" s="2"/>
      <c r="H38" s="2"/>
      <c r="I38" s="2"/>
      <c r="J38" s="2"/>
      <c r="K38" s="2"/>
      <c r="L38" s="2"/>
      <c r="M38" s="2"/>
      <c r="N38" s="2"/>
    </row>
    <row r="39" spans="1:14" x14ac:dyDescent="0.25">
      <c r="B39" s="2"/>
      <c r="C39" s="2"/>
      <c r="D39" s="2"/>
      <c r="E39" s="2"/>
      <c r="F39" s="2"/>
      <c r="G39" s="2"/>
      <c r="H39" s="2"/>
      <c r="I39" s="2"/>
      <c r="J39" s="2"/>
      <c r="K39" s="2"/>
      <c r="L39" s="2"/>
      <c r="M39" s="2"/>
      <c r="N39" s="2"/>
    </row>
    <row r="40" spans="1:14" x14ac:dyDescent="0.25">
      <c r="B40" s="2"/>
      <c r="C40" s="2"/>
      <c r="D40" s="2"/>
      <c r="E40" s="2"/>
      <c r="F40" s="2"/>
      <c r="G40" s="2"/>
      <c r="H40" s="2"/>
      <c r="I40" s="2"/>
      <c r="J40" s="2"/>
      <c r="K40" s="2"/>
      <c r="L40" s="2"/>
      <c r="M40" s="2"/>
      <c r="N40" s="2"/>
    </row>
    <row r="41" spans="1:14" x14ac:dyDescent="0.25">
      <c r="B41" s="2"/>
      <c r="C41" s="2"/>
      <c r="D41" s="2"/>
      <c r="E41" s="2"/>
      <c r="F41" s="2"/>
      <c r="G41" s="2"/>
      <c r="H41" s="2"/>
      <c r="I41" s="2"/>
      <c r="J41" s="2"/>
      <c r="K41" s="2"/>
      <c r="L41" s="2"/>
      <c r="M41" s="2"/>
      <c r="N41" s="2"/>
    </row>
    <row r="42" spans="1:14" x14ac:dyDescent="0.25">
      <c r="B42" s="2"/>
      <c r="C42" s="2"/>
      <c r="D42" s="2"/>
      <c r="E42" s="2"/>
      <c r="F42" s="2"/>
      <c r="G42" s="2"/>
      <c r="H42" s="2"/>
      <c r="I42" s="2"/>
      <c r="J42" s="2"/>
      <c r="K42" s="2"/>
      <c r="L42" s="2"/>
      <c r="M42" s="2"/>
      <c r="N42" s="2"/>
    </row>
    <row r="43" spans="1:14" x14ac:dyDescent="0.25">
      <c r="B43" s="2"/>
      <c r="C43" s="2"/>
      <c r="D43" s="2"/>
      <c r="E43" s="2"/>
      <c r="F43" s="2"/>
      <c r="G43" s="2"/>
      <c r="H43" s="2"/>
      <c r="I43" s="2"/>
      <c r="J43" s="2"/>
      <c r="K43" s="2"/>
      <c r="L43" s="2"/>
      <c r="M43" s="2"/>
      <c r="N43" s="2"/>
    </row>
    <row r="44" spans="1:14" x14ac:dyDescent="0.25">
      <c r="B44" s="2"/>
      <c r="C44" s="2"/>
      <c r="D44" s="2"/>
      <c r="E44" s="2"/>
      <c r="F44" s="2"/>
      <c r="G44" s="2"/>
      <c r="H44" s="2"/>
      <c r="I44" s="2"/>
      <c r="J44" s="2"/>
      <c r="K44" s="2"/>
      <c r="L44" s="2"/>
      <c r="M44" s="2"/>
      <c r="N44" s="2"/>
    </row>
    <row r="45" spans="1:14" x14ac:dyDescent="0.25">
      <c r="B45" s="2"/>
      <c r="C45" s="2"/>
      <c r="D45" s="2"/>
      <c r="E45" s="2"/>
      <c r="F45" s="2"/>
      <c r="G45" s="2"/>
      <c r="H45" s="2"/>
      <c r="I45" s="2"/>
      <c r="J45" s="2"/>
      <c r="K45" s="2"/>
      <c r="L45" s="2"/>
      <c r="M45" s="2"/>
      <c r="N45" s="2"/>
    </row>
    <row r="46" spans="1:14" x14ac:dyDescent="0.25">
      <c r="B46" s="2"/>
      <c r="C46" s="2"/>
      <c r="D46" s="2"/>
      <c r="E46" s="2"/>
      <c r="F46" s="2"/>
      <c r="G46" s="2"/>
      <c r="H46" s="2"/>
      <c r="I46" s="2"/>
      <c r="J46" s="2"/>
      <c r="K46" s="2"/>
      <c r="L46" s="2"/>
      <c r="M46" s="2"/>
      <c r="N46" s="2"/>
    </row>
    <row r="47" spans="1:14" x14ac:dyDescent="0.25">
      <c r="B47" s="2"/>
      <c r="C47" s="2"/>
      <c r="D47" s="2"/>
      <c r="E47" s="2"/>
      <c r="F47" s="2"/>
      <c r="G47" s="2"/>
      <c r="H47" s="2"/>
      <c r="I47" s="2"/>
      <c r="J47" s="2"/>
      <c r="K47" s="2"/>
      <c r="L47" s="2"/>
      <c r="M47" s="2"/>
      <c r="N47" s="2"/>
    </row>
    <row r="48" spans="1:14" x14ac:dyDescent="0.25">
      <c r="B48" s="2"/>
      <c r="C48" s="2"/>
      <c r="D48" s="2"/>
      <c r="E48" s="2"/>
      <c r="F48" s="2"/>
      <c r="G48" s="2"/>
      <c r="H48" s="2"/>
      <c r="I48" s="2"/>
      <c r="J48" s="2"/>
      <c r="K48" s="2"/>
      <c r="L48" s="2"/>
      <c r="M48" s="2"/>
      <c r="N48" s="2"/>
    </row>
    <row r="49" spans="2:14" x14ac:dyDescent="0.25">
      <c r="B49" s="2"/>
      <c r="C49" s="2"/>
      <c r="D49" s="2"/>
      <c r="E49" s="2"/>
      <c r="F49" s="2"/>
      <c r="G49" s="2"/>
      <c r="H49" s="2"/>
      <c r="I49" s="2"/>
      <c r="J49" s="2"/>
      <c r="K49" s="2"/>
      <c r="L49" s="2"/>
      <c r="M49" s="2"/>
      <c r="N49" s="2"/>
    </row>
    <row r="50" spans="2:14" x14ac:dyDescent="0.25">
      <c r="B50" s="2"/>
      <c r="C50" s="2"/>
      <c r="D50" s="2"/>
      <c r="E50" s="2"/>
      <c r="F50" s="2"/>
      <c r="G50" s="2"/>
      <c r="H50" s="2"/>
      <c r="I50" s="2"/>
      <c r="J50" s="2"/>
      <c r="K50" s="2"/>
      <c r="L50" s="2"/>
      <c r="M50" s="2"/>
      <c r="N50" s="2"/>
    </row>
    <row r="51" spans="2:14" x14ac:dyDescent="0.25">
      <c r="B51" s="2"/>
      <c r="C51" s="2"/>
      <c r="D51" s="2"/>
      <c r="E51" s="2"/>
      <c r="F51" s="2"/>
      <c r="G51" s="2"/>
      <c r="H51" s="2"/>
      <c r="I51" s="2"/>
      <c r="J51" s="2"/>
      <c r="K51" s="2"/>
      <c r="L51" s="2"/>
      <c r="M51" s="2"/>
      <c r="N51" s="2"/>
    </row>
    <row r="52" spans="2:14" x14ac:dyDescent="0.25">
      <c r="B52" s="2"/>
      <c r="C52" s="2"/>
      <c r="D52" s="2"/>
      <c r="E52" s="2"/>
      <c r="F52" s="2"/>
      <c r="G52" s="2"/>
      <c r="H52" s="2"/>
      <c r="I52" s="2"/>
      <c r="J52" s="2"/>
      <c r="K52" s="2"/>
      <c r="L52" s="2"/>
      <c r="M52" s="2"/>
      <c r="N52" s="2"/>
    </row>
    <row r="53" spans="2:14" x14ac:dyDescent="0.25">
      <c r="B53" s="2"/>
      <c r="C53" s="2"/>
      <c r="D53" s="2"/>
      <c r="E53" s="2"/>
      <c r="F53" s="2"/>
      <c r="G53" s="2"/>
      <c r="H53" s="2"/>
      <c r="I53" s="2"/>
      <c r="J53" s="2"/>
      <c r="K53" s="2"/>
      <c r="L53" s="2"/>
      <c r="M53" s="2"/>
      <c r="N53" s="2"/>
    </row>
    <row r="54" spans="2:14" x14ac:dyDescent="0.25">
      <c r="B54" s="2"/>
      <c r="C54" s="2"/>
      <c r="D54" s="2"/>
      <c r="E54" s="2"/>
      <c r="F54" s="2"/>
      <c r="G54" s="2"/>
      <c r="H54" s="2"/>
      <c r="I54" s="2"/>
      <c r="J54" s="2"/>
      <c r="K54" s="2"/>
      <c r="L54" s="2"/>
      <c r="M54" s="2"/>
      <c r="N54" s="2"/>
    </row>
    <row r="55" spans="2:14" x14ac:dyDescent="0.25">
      <c r="B55" s="2"/>
      <c r="C55" s="2"/>
      <c r="D55" s="2"/>
      <c r="E55" s="2"/>
      <c r="F55" s="2"/>
      <c r="G55" s="2"/>
      <c r="H55" s="2"/>
      <c r="I55" s="2"/>
      <c r="J55" s="2"/>
      <c r="K55" s="2"/>
      <c r="L55" s="2"/>
      <c r="M55" s="2"/>
      <c r="N55" s="2"/>
    </row>
    <row r="56" spans="2:14" x14ac:dyDescent="0.25">
      <c r="B56" s="2"/>
      <c r="C56" s="2"/>
      <c r="D56" s="2"/>
      <c r="E56" s="2"/>
      <c r="F56" s="2"/>
      <c r="G56" s="2"/>
      <c r="H56" s="2"/>
      <c r="I56" s="2"/>
      <c r="J56" s="2"/>
      <c r="K56" s="2"/>
      <c r="L56" s="2"/>
      <c r="M56" s="2"/>
      <c r="N56" s="2"/>
    </row>
    <row r="57" spans="2:14" x14ac:dyDescent="0.25">
      <c r="B57" s="2"/>
      <c r="C57" s="2"/>
      <c r="D57" s="2"/>
      <c r="E57" s="2"/>
      <c r="F57" s="2"/>
      <c r="G57" s="2"/>
      <c r="H57" s="2"/>
      <c r="I57" s="2"/>
      <c r="J57" s="2"/>
      <c r="K57" s="2"/>
      <c r="L57" s="2"/>
      <c r="M57" s="2"/>
      <c r="N57" s="2"/>
    </row>
    <row r="58" spans="2:14" x14ac:dyDescent="0.25">
      <c r="B58" s="2"/>
      <c r="C58" s="2"/>
      <c r="D58" s="2"/>
      <c r="E58" s="2"/>
      <c r="F58" s="2"/>
      <c r="G58" s="2"/>
      <c r="H58" s="2"/>
      <c r="I58" s="2"/>
      <c r="J58" s="2"/>
      <c r="K58" s="2"/>
      <c r="L58" s="2"/>
      <c r="M58" s="2"/>
      <c r="N58" s="2"/>
    </row>
    <row r="59" spans="2:14" x14ac:dyDescent="0.25">
      <c r="B59" s="2"/>
      <c r="C59" s="2"/>
      <c r="D59" s="2"/>
      <c r="E59" s="2"/>
      <c r="F59" s="2"/>
      <c r="G59" s="2"/>
      <c r="H59" s="2"/>
      <c r="I59" s="2"/>
      <c r="J59" s="2"/>
      <c r="K59" s="2"/>
      <c r="L59" s="2"/>
      <c r="M59" s="2"/>
      <c r="N59" s="2"/>
    </row>
    <row r="60" spans="2:14" x14ac:dyDescent="0.25">
      <c r="B60" s="2"/>
      <c r="C60" s="2"/>
      <c r="D60" s="2"/>
      <c r="E60" s="2"/>
      <c r="F60" s="2"/>
      <c r="G60" s="2"/>
      <c r="H60" s="2"/>
      <c r="I60" s="2"/>
      <c r="J60" s="2"/>
      <c r="K60" s="2"/>
      <c r="L60" s="2"/>
      <c r="M60" s="2"/>
      <c r="N60" s="2"/>
    </row>
    <row r="61" spans="2:14" x14ac:dyDescent="0.25">
      <c r="B61" s="2"/>
      <c r="C61" s="2"/>
      <c r="D61" s="2"/>
      <c r="E61" s="2"/>
      <c r="F61" s="2"/>
      <c r="G61" s="2"/>
      <c r="H61" s="2"/>
      <c r="I61" s="2"/>
      <c r="J61" s="2"/>
      <c r="K61" s="2"/>
      <c r="L61" s="2"/>
      <c r="M61" s="2"/>
      <c r="N61" s="2"/>
    </row>
    <row r="62" spans="2:14" x14ac:dyDescent="0.25">
      <c r="B62" s="2"/>
      <c r="C62" s="2"/>
      <c r="D62" s="2"/>
      <c r="E62" s="2"/>
      <c r="F62" s="2"/>
      <c r="G62" s="2"/>
      <c r="H62" s="2"/>
      <c r="I62" s="2"/>
      <c r="J62" s="2"/>
      <c r="K62" s="2"/>
      <c r="L62" s="2"/>
      <c r="M62" s="2"/>
      <c r="N62" s="2"/>
    </row>
    <row r="63" spans="2:14" x14ac:dyDescent="0.25">
      <c r="B63" s="2"/>
      <c r="C63" s="2"/>
      <c r="D63" s="2"/>
      <c r="E63" s="2"/>
      <c r="F63" s="2"/>
      <c r="G63" s="2"/>
      <c r="H63" s="2"/>
      <c r="I63" s="2"/>
      <c r="J63" s="2"/>
      <c r="K63" s="2"/>
      <c r="L63" s="2"/>
      <c r="M63" s="2"/>
      <c r="N63" s="2"/>
    </row>
    <row r="64" spans="2:14" x14ac:dyDescent="0.25">
      <c r="B64" s="2"/>
      <c r="C64" s="2"/>
      <c r="D64" s="2"/>
      <c r="E64" s="2"/>
      <c r="F64" s="2"/>
      <c r="G64" s="2"/>
      <c r="H64" s="2"/>
      <c r="I64" s="2"/>
      <c r="J64" s="2"/>
      <c r="K64" s="2"/>
      <c r="L64" s="2"/>
      <c r="M64" s="2"/>
      <c r="N64" s="2"/>
    </row>
    <row r="65" spans="2:14" x14ac:dyDescent="0.25">
      <c r="B65" s="2"/>
      <c r="C65" s="2"/>
      <c r="D65" s="2"/>
      <c r="E65" s="2"/>
      <c r="F65" s="2"/>
      <c r="G65" s="2"/>
      <c r="H65" s="2"/>
      <c r="I65" s="2"/>
      <c r="J65" s="2"/>
      <c r="K65" s="2"/>
      <c r="L65" s="2"/>
      <c r="M65" s="2"/>
      <c r="N65" s="2"/>
    </row>
    <row r="66" spans="2:14" x14ac:dyDescent="0.25">
      <c r="B66" s="2"/>
      <c r="C66" s="2"/>
      <c r="D66" s="2"/>
      <c r="E66" s="2"/>
      <c r="F66" s="2"/>
      <c r="G66" s="2"/>
      <c r="H66" s="2"/>
      <c r="I66" s="2"/>
      <c r="J66" s="2"/>
      <c r="K66" s="2"/>
      <c r="L66" s="2"/>
      <c r="M66" s="2"/>
      <c r="N66" s="2"/>
    </row>
    <row r="67" spans="2:14" x14ac:dyDescent="0.25">
      <c r="B67" s="2"/>
      <c r="C67" s="2"/>
      <c r="D67" s="2"/>
      <c r="E67" s="2"/>
      <c r="F67" s="2"/>
      <c r="G67" s="2"/>
      <c r="H67" s="2"/>
      <c r="I67" s="2"/>
      <c r="J67" s="2"/>
      <c r="K67" s="2"/>
      <c r="L67" s="2"/>
      <c r="M67" s="2"/>
      <c r="N67" s="2"/>
    </row>
    <row r="68" spans="2:14" x14ac:dyDescent="0.25">
      <c r="B68" s="2"/>
      <c r="C68" s="2"/>
      <c r="D68" s="2"/>
      <c r="E68" s="2"/>
      <c r="F68" s="2"/>
      <c r="G68" s="2"/>
      <c r="H68" s="2"/>
      <c r="I68" s="2"/>
      <c r="J68" s="2"/>
      <c r="K68" s="2"/>
      <c r="L68" s="2"/>
      <c r="M68" s="2"/>
      <c r="N68" s="2"/>
    </row>
    <row r="69" spans="2:14" x14ac:dyDescent="0.25">
      <c r="B69" s="2"/>
      <c r="C69" s="2"/>
      <c r="D69" s="2"/>
      <c r="E69" s="2"/>
      <c r="F69" s="2"/>
      <c r="G69" s="2"/>
      <c r="H69" s="2"/>
      <c r="I69" s="2"/>
      <c r="J69" s="2"/>
      <c r="K69" s="2"/>
      <c r="L69" s="2"/>
      <c r="M69" s="2"/>
      <c r="N69" s="2"/>
    </row>
    <row r="70" spans="2:14" x14ac:dyDescent="0.25">
      <c r="B70" s="2"/>
      <c r="C70" s="2"/>
      <c r="D70" s="2"/>
      <c r="E70" s="2"/>
      <c r="F70" s="2"/>
      <c r="G70" s="2"/>
      <c r="H70" s="2"/>
      <c r="I70" s="2"/>
      <c r="J70" s="2"/>
      <c r="K70" s="2"/>
      <c r="L70" s="2"/>
      <c r="M70" s="2"/>
      <c r="N70" s="2"/>
    </row>
    <row r="71" spans="2:14" x14ac:dyDescent="0.25">
      <c r="B71" s="2"/>
      <c r="C71" s="2"/>
      <c r="D71" s="2"/>
      <c r="E71" s="2"/>
      <c r="F71" s="2"/>
      <c r="G71" s="2"/>
      <c r="H71" s="2"/>
      <c r="I71" s="2"/>
      <c r="J71" s="2"/>
      <c r="K71" s="2"/>
      <c r="L71" s="2"/>
      <c r="M71" s="2"/>
      <c r="N71" s="2"/>
    </row>
    <row r="72" spans="2:14" x14ac:dyDescent="0.25">
      <c r="B72" s="2"/>
      <c r="C72" s="2"/>
      <c r="D72" s="2"/>
      <c r="E72" s="2"/>
      <c r="F72" s="2"/>
      <c r="G72" s="2"/>
      <c r="H72" s="2"/>
      <c r="I72" s="2"/>
      <c r="J72" s="2"/>
      <c r="K72" s="2"/>
      <c r="L72" s="2"/>
      <c r="M72" s="2"/>
      <c r="N72" s="2"/>
    </row>
    <row r="73" spans="2:14" x14ac:dyDescent="0.25">
      <c r="B73" s="2"/>
      <c r="C73" s="2"/>
      <c r="D73" s="2"/>
      <c r="E73" s="2"/>
      <c r="F73" s="2"/>
      <c r="G73" s="2"/>
      <c r="H73" s="2"/>
      <c r="I73" s="2"/>
      <c r="J73" s="2"/>
      <c r="K73" s="2"/>
      <c r="L73" s="2"/>
      <c r="M73" s="2"/>
      <c r="N73" s="2"/>
    </row>
    <row r="74" spans="2:14" x14ac:dyDescent="0.25">
      <c r="B74" s="2"/>
      <c r="C74" s="2"/>
      <c r="D74" s="2"/>
      <c r="E74" s="2"/>
      <c r="F74" s="2"/>
      <c r="G74" s="2"/>
      <c r="H74" s="2"/>
      <c r="I74" s="2"/>
      <c r="J74" s="2"/>
      <c r="K74" s="2"/>
      <c r="L74" s="2"/>
      <c r="M74" s="2"/>
      <c r="N74" s="2"/>
    </row>
    <row r="75" spans="2:14" x14ac:dyDescent="0.25">
      <c r="B75" s="2"/>
      <c r="C75" s="2"/>
      <c r="D75" s="2"/>
      <c r="E75" s="2"/>
      <c r="F75" s="2"/>
      <c r="G75" s="2"/>
      <c r="H75" s="2"/>
      <c r="I75" s="2"/>
      <c r="J75" s="2"/>
      <c r="K75" s="2"/>
      <c r="L75" s="2"/>
      <c r="M75" s="2"/>
      <c r="N75" s="2"/>
    </row>
    <row r="76" spans="2:14" x14ac:dyDescent="0.25">
      <c r="B76" s="2"/>
      <c r="C76" s="2"/>
      <c r="D76" s="2"/>
      <c r="E76" s="2"/>
      <c r="F76" s="2"/>
      <c r="G76" s="2"/>
      <c r="H76" s="2"/>
      <c r="I76" s="2"/>
      <c r="J76" s="2"/>
      <c r="K76" s="2"/>
      <c r="L76" s="2"/>
      <c r="M76" s="2"/>
      <c r="N76" s="2"/>
    </row>
    <row r="77" spans="2:14" x14ac:dyDescent="0.25">
      <c r="B77" s="2"/>
      <c r="C77" s="2"/>
      <c r="D77" s="2"/>
      <c r="E77" s="2"/>
      <c r="F77" s="2"/>
      <c r="G77" s="2"/>
      <c r="H77" s="2"/>
      <c r="I77" s="2"/>
      <c r="J77" s="2"/>
      <c r="K77" s="2"/>
      <c r="L77" s="2"/>
      <c r="M77" s="2"/>
      <c r="N77" s="2"/>
    </row>
    <row r="78" spans="2:14" x14ac:dyDescent="0.25">
      <c r="B78" s="2"/>
      <c r="C78" s="2"/>
      <c r="D78" s="2"/>
      <c r="E78" s="2"/>
      <c r="F78" s="2"/>
      <c r="G78" s="2"/>
      <c r="H78" s="2"/>
      <c r="I78" s="2"/>
      <c r="J78" s="2"/>
      <c r="K78" s="2"/>
      <c r="L78" s="2"/>
      <c r="M78" s="2"/>
      <c r="N78" s="2"/>
    </row>
    <row r="79" spans="2:14" x14ac:dyDescent="0.25">
      <c r="B79" s="2"/>
      <c r="C79" s="2"/>
      <c r="D79" s="2"/>
      <c r="E79" s="2"/>
      <c r="F79" s="2"/>
      <c r="G79" s="2"/>
      <c r="H79" s="2"/>
      <c r="I79" s="2"/>
      <c r="J79" s="2"/>
      <c r="K79" s="2"/>
      <c r="L79" s="2"/>
      <c r="M79" s="2"/>
      <c r="N79" s="2"/>
    </row>
    <row r="80" spans="2:14" x14ac:dyDescent="0.25">
      <c r="B80" s="2"/>
      <c r="C80" s="2"/>
      <c r="D80" s="2"/>
      <c r="E80" s="2"/>
      <c r="F80" s="2"/>
      <c r="G80" s="2"/>
      <c r="H80" s="2"/>
      <c r="I80" s="2"/>
      <c r="J80" s="2"/>
      <c r="K80" s="2"/>
      <c r="L80" s="2"/>
      <c r="M80" s="2"/>
      <c r="N80" s="2"/>
    </row>
    <row r="81" spans="2:14" x14ac:dyDescent="0.25">
      <c r="B81" s="2"/>
      <c r="C81" s="2"/>
      <c r="D81" s="2"/>
      <c r="E81" s="2"/>
      <c r="F81" s="2"/>
      <c r="G81" s="2"/>
      <c r="H81" s="2"/>
      <c r="I81" s="2"/>
      <c r="J81" s="2"/>
      <c r="K81" s="2"/>
      <c r="L81" s="2"/>
      <c r="M81" s="2"/>
      <c r="N81" s="2"/>
    </row>
    <row r="82" spans="2:14" x14ac:dyDescent="0.25">
      <c r="B82" s="2"/>
      <c r="C82" s="2"/>
      <c r="D82" s="2"/>
      <c r="E82" s="2"/>
      <c r="F82" s="2"/>
      <c r="G82" s="2"/>
      <c r="H82" s="2"/>
      <c r="I82" s="2"/>
      <c r="J82" s="2"/>
      <c r="K82" s="2"/>
      <c r="L82" s="2"/>
      <c r="M82" s="2"/>
      <c r="N82" s="2"/>
    </row>
    <row r="83" spans="2:14" x14ac:dyDescent="0.25">
      <c r="B83" s="2"/>
      <c r="C83" s="2"/>
      <c r="D83" s="2"/>
      <c r="E83" s="2"/>
      <c r="F83" s="2"/>
      <c r="G83" s="2"/>
      <c r="H83" s="2"/>
      <c r="I83" s="2"/>
      <c r="J83" s="2"/>
      <c r="K83" s="2"/>
      <c r="L83" s="2"/>
      <c r="M83" s="2"/>
      <c r="N83" s="2"/>
    </row>
  </sheetData>
  <mergeCells count="5">
    <mergeCell ref="A31:A33"/>
    <mergeCell ref="A21:A27"/>
    <mergeCell ref="A18:A20"/>
    <mergeCell ref="A12:A17"/>
    <mergeCell ref="A28:A30"/>
  </mergeCells>
  <conditionalFormatting sqref="C12:M12 M19:M23 C34:M36 M32:M33 M13:M16 M26:M29 C13:L33 C5:M9">
    <cfRule type="cellIs" dxfId="63" priority="1" operator="equal">
      <formula>4</formula>
    </cfRule>
    <cfRule type="cellIs" dxfId="62" priority="2" operator="equal">
      <formula>3</formula>
    </cfRule>
    <cfRule type="cellIs" dxfId="61" priority="3" operator="equal">
      <formula>2</formula>
    </cfRule>
    <cfRule type="cellIs" dxfId="60" priority="4" operator="equal">
      <formula>1</formula>
    </cfRule>
  </conditionalFormatting>
  <pageMargins left="0.7" right="0.7" top="0.75" bottom="0.75" header="0.3" footer="0.3"/>
  <ignoredErrors>
    <ignoredError sqref="C12:C27 C28:C33" evalError="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E47"/>
  <sheetViews>
    <sheetView topLeftCell="B1" zoomScaleNormal="100" workbookViewId="0">
      <selection activeCell="E14" sqref="E14"/>
    </sheetView>
  </sheetViews>
  <sheetFormatPr defaultRowHeight="15" x14ac:dyDescent="0.25"/>
  <cols>
    <col min="1" max="1" width="20.625" hidden="1" customWidth="1"/>
    <col min="2" max="2" width="22.875" customWidth="1"/>
    <col min="3" max="3" width="32.875" customWidth="1"/>
    <col min="4" max="4" width="83.5" customWidth="1"/>
    <col min="5" max="5" width="14.5" customWidth="1"/>
    <col min="6" max="6" width="27" style="2" bestFit="1" customWidth="1"/>
    <col min="7" max="12" width="24.875" bestFit="1" customWidth="1"/>
    <col min="16" max="16" width="8.875" customWidth="1"/>
  </cols>
  <sheetData>
    <row r="1" spans="1:7" ht="24" thickBot="1" x14ac:dyDescent="0.4">
      <c r="B1" s="6" t="s">
        <v>168</v>
      </c>
    </row>
    <row r="2" spans="1:7" ht="21.75" thickBot="1" x14ac:dyDescent="0.4">
      <c r="B2" s="1" t="s">
        <v>167</v>
      </c>
      <c r="C2" s="94"/>
    </row>
    <row r="3" spans="1:7" ht="15.75" hidden="1" thickBot="1" x14ac:dyDescent="0.3">
      <c r="B3" s="15" t="s">
        <v>50</v>
      </c>
      <c r="C3" s="18"/>
    </row>
    <row r="4" spans="1:7" ht="45.75" hidden="1" thickBot="1" x14ac:dyDescent="0.3">
      <c r="B4" s="43" t="s">
        <v>57</v>
      </c>
      <c r="C4" s="14">
        <f t="array" ref="C4">IF(OR(C10="Shared Path",C10="Separated Cycle Path"),1,(MAX(IF(ISERROR(E13:E18),0,$E$13:$E$18))))</f>
        <v>0</v>
      </c>
    </row>
    <row r="5" spans="1:7" ht="30.75" hidden="1" thickBot="1" x14ac:dyDescent="0.3">
      <c r="B5" s="28" t="s">
        <v>58</v>
      </c>
      <c r="C5" s="14">
        <f t="array" ref="C5">MAX(IF(ISERROR(E$19:E$21),0,$E$19:$E$21))</f>
        <v>0</v>
      </c>
    </row>
    <row r="6" spans="1:7" ht="30.75" hidden="1" thickBot="1" x14ac:dyDescent="0.3">
      <c r="B6" s="28" t="s">
        <v>59</v>
      </c>
      <c r="C6" s="14">
        <f t="array" ref="C6">MAX(IF(ISERROR(E$22:E$28),0,$E$22:$E$28))</f>
        <v>0</v>
      </c>
    </row>
    <row r="7" spans="1:7" ht="15.75" hidden="1" thickBot="1" x14ac:dyDescent="0.3">
      <c r="B7" s="37" t="s">
        <v>53</v>
      </c>
      <c r="C7" s="14">
        <f t="array" ref="C7">MAX(IF(ISERROR(E$29:E$31),0,$E$29:$E$31))</f>
        <v>0</v>
      </c>
    </row>
    <row r="8" spans="1:7" ht="15.75" hidden="1" thickBot="1" x14ac:dyDescent="0.3">
      <c r="B8" s="14" t="s">
        <v>6</v>
      </c>
      <c r="C8" s="47">
        <f t="array" ref="C8">MAX(IF(ISERROR($E$32:$E$34),0,$E$32:$E$34))</f>
        <v>0</v>
      </c>
    </row>
    <row r="9" spans="1:7" ht="19.5" thickBot="1" x14ac:dyDescent="0.35">
      <c r="C9" s="19"/>
    </row>
    <row r="10" spans="1:7" ht="21.75" thickBot="1" x14ac:dyDescent="0.4">
      <c r="B10" s="20" t="s">
        <v>37</v>
      </c>
      <c r="C10" s="22"/>
    </row>
    <row r="11" spans="1:7" ht="21.75" thickBot="1" x14ac:dyDescent="0.4">
      <c r="B11" s="20"/>
      <c r="C11" s="21"/>
    </row>
    <row r="12" spans="1:7" s="2" customFormat="1" ht="45.75" thickBot="1" x14ac:dyDescent="0.3">
      <c r="A12" t="s">
        <v>24</v>
      </c>
      <c r="B12" s="56" t="s">
        <v>24</v>
      </c>
      <c r="C12" s="56" t="s">
        <v>49</v>
      </c>
      <c r="D12" s="57" t="s">
        <v>26</v>
      </c>
      <c r="E12" s="58" t="s">
        <v>38</v>
      </c>
      <c r="F12" s="57" t="s">
        <v>234</v>
      </c>
    </row>
    <row r="13" spans="1:7" s="2" customFormat="1" ht="43.5" customHeight="1" x14ac:dyDescent="0.25">
      <c r="A13" t="s">
        <v>4</v>
      </c>
      <c r="B13" s="124" t="s">
        <v>57</v>
      </c>
      <c r="C13" s="12" t="str">
        <f>IF(OR($C$10='Safe-Infrastructure Type'!$A$25,'Inputs Segment 1'!$C$10='Safe-Infrastructure Type'!$A$26),'Safe-Infrastructure Type'!$A$24,"  ")</f>
        <v xml:space="preserve">  </v>
      </c>
      <c r="D13" s="48"/>
      <c r="E13" s="13" t="e">
        <f t="array" ref="E13">INDEX(Data!$E$15:$E$234,MATCH(D13,IF($C$10=Data!A$15:A$234,Data!$D$15:$D$234),0))</f>
        <v>#N/A</v>
      </c>
      <c r="F13" s="106"/>
      <c r="G13" s="3"/>
    </row>
    <row r="14" spans="1:7" s="2" customFormat="1" ht="43.5" customHeight="1" x14ac:dyDescent="0.25">
      <c r="A14"/>
      <c r="B14" s="125"/>
      <c r="C14" s="40" t="str">
        <f>IF(OR($C$10='Safe-Infrastructure Type'!$B$25,'Inputs Segment 1'!$C$10='Safe-Infrastructure Type'!$B$26),'Safe-Infrastructure Type'!$B$24,"  ")</f>
        <v xml:space="preserve">  </v>
      </c>
      <c r="D14" s="33"/>
      <c r="E14" s="53" t="e">
        <f t="array" ref="E14">INDEX(Data!$E$15:$E$234,MATCH(D14,IF($C$10=Data!A$15:A$234,Data!$D$15:$D$234),0))</f>
        <v>#N/A</v>
      </c>
      <c r="F14" s="46"/>
    </row>
    <row r="15" spans="1:7" s="2" customFormat="1" ht="33.6" customHeight="1" x14ac:dyDescent="0.25">
      <c r="A15" t="s">
        <v>4</v>
      </c>
      <c r="B15" s="125"/>
      <c r="C15" s="8" t="str">
        <f>IF(OR($C$10='Safe-Infrastructure Type'!$C$25,'Inputs Segment 1'!$C$10='Safe-Infrastructure Type'!C26),'Safe-Infrastructure Type'!$C$24,"  ")</f>
        <v xml:space="preserve">  </v>
      </c>
      <c r="D15" s="49"/>
      <c r="E15" s="52" t="e">
        <f t="array" ref="E15">INDEX(Data!$E$15:$E$234,MATCH(D15,IF($C$10=Data!A$15:A$234,Data!$D$15:$D$234),0))</f>
        <v>#N/A</v>
      </c>
      <c r="F15" s="52"/>
    </row>
    <row r="16" spans="1:7" s="2" customFormat="1" ht="33.6" customHeight="1" x14ac:dyDescent="0.25">
      <c r="A16"/>
      <c r="B16" s="125"/>
      <c r="C16" s="40" t="str">
        <f>IF(OR($C$10='Safe-Infrastructure Type'!D25,'Inputs Segment 1'!$C$10='Safe-Infrastructure Type'!D26),'Safe-Infrastructure Type'!D24,"  ")</f>
        <v xml:space="preserve">  </v>
      </c>
      <c r="D16" s="49"/>
      <c r="E16" s="46" t="e">
        <f t="array" ref="E16">INDEX(Data!$E$15:$E$234,MATCH(D16,IF($C$10=Data!A$15:A$234,Data!$D$15:$D$234),0))</f>
        <v>#N/A</v>
      </c>
      <c r="F16" s="52"/>
    </row>
    <row r="17" spans="1:7" s="2" customFormat="1" ht="33.6" customHeight="1" x14ac:dyDescent="0.25">
      <c r="A17"/>
      <c r="B17" s="125"/>
      <c r="C17" s="8" t="str">
        <f>IF(OR('Inputs Segment 1'!$C$10='Safe-Infrastructure Type'!$E$25,'Inputs Segment 1'!$C$10='Safe-Infrastructure Type'!$E$26,'Inputs Segment 1'!$C$10='Safe-Infrastructure Type'!$E$27),'Safe-Infrastructure Type'!$E$24,"  ")</f>
        <v xml:space="preserve">  </v>
      </c>
      <c r="D17" s="33"/>
      <c r="E17" s="52" t="e">
        <f t="array" ref="E17">INDEX(Data!$E$15:$E$234,MATCH(D17,IF($C$10=Data!A$15:A$234,Data!$D$15:$D$234),0))</f>
        <v>#N/A</v>
      </c>
      <c r="F17" s="53"/>
    </row>
    <row r="18" spans="1:7" s="2" customFormat="1" ht="15.75" thickBot="1" x14ac:dyDescent="0.3">
      <c r="A18" s="35" t="s">
        <v>4</v>
      </c>
      <c r="B18" s="126"/>
      <c r="C18" s="41" t="str">
        <f>IF(OR($C$10='Safe-Infrastructure Type'!$F$25),'Safe-Infrastructure Type'!$F$24,"  ")</f>
        <v xml:space="preserve">  </v>
      </c>
      <c r="D18" s="69"/>
      <c r="E18" s="54" t="e">
        <f t="array" ref="E18">INDEX(Data!$E$15:$E$234,MATCH(D18,IF($C$10=Data!A$15:A$234,Data!$D$15:$D$234),0))</f>
        <v>#N/A</v>
      </c>
      <c r="F18" s="55"/>
      <c r="G18" s="3"/>
    </row>
    <row r="19" spans="1:7" s="2" customFormat="1" ht="14.45" customHeight="1" x14ac:dyDescent="0.25">
      <c r="A19" s="36" t="s">
        <v>4</v>
      </c>
      <c r="B19" s="124" t="s">
        <v>58</v>
      </c>
      <c r="C19" s="12" t="str">
        <f>IF(OR('Inputs Segment 1'!$C$10='Safe- Facility Dimensions'!$A$14,'Inputs Segment 1'!$C$10='Safe- Facility Dimensions'!$A$15,'Inputs Segment 1'!$C$10='Safe- Facility Dimensions'!$A$16),'Safe- Facility Dimensions'!$A$13,"  ")</f>
        <v xml:space="preserve">  </v>
      </c>
      <c r="D19" s="33"/>
      <c r="E19" s="51" t="e">
        <f t="array" ref="E19">INDEX(Data!$E$15:$E$234,MATCH(D19,IF($C$10=Data!A$15:A$234,Data!$D$15:$D$234),0))</f>
        <v>#N/A</v>
      </c>
      <c r="F19" s="13"/>
      <c r="G19" s="3"/>
    </row>
    <row r="20" spans="1:7" s="2" customFormat="1" x14ac:dyDescent="0.25">
      <c r="A20" s="2" t="s">
        <v>4</v>
      </c>
      <c r="B20" s="125"/>
      <c r="C20" s="40" t="str">
        <f>IF(OR('Inputs Segment 1'!$C$10='Safe- Facility Dimensions'!$B$14,'Inputs Segment 1'!$C$10='Safe- Facility Dimensions'!$B$15),'Safe- Facility Dimensions'!$B$13,"  ")</f>
        <v xml:space="preserve">  </v>
      </c>
      <c r="D20" s="49"/>
      <c r="E20" s="52" t="e">
        <f t="array" ref="E20">INDEX(Data!$E$15:$E$234,MATCH(D20,IF($C$10=Data!A$15:A$234,Data!$D$15:$D$234),0))</f>
        <v>#N/A</v>
      </c>
      <c r="F20" s="53"/>
      <c r="G20" s="3"/>
    </row>
    <row r="21" spans="1:7" s="2" customFormat="1" ht="15.75" thickBot="1" x14ac:dyDescent="0.3">
      <c r="A21" s="35" t="s">
        <v>4</v>
      </c>
      <c r="B21" s="126"/>
      <c r="C21" s="9" t="str">
        <f>IF(OR('Inputs Segment 1'!$C$10='Safe- Facility Dimensions'!$C$14),'Safe- Facility Dimensions'!$C$13,"  ")</f>
        <v xml:space="preserve">  </v>
      </c>
      <c r="D21" s="33"/>
      <c r="E21" s="54" t="e">
        <f t="array" ref="E21">INDEX(Data!$E$15:$E$234,MATCH(D21,IF($C$10=Data!A$15:A$234,Data!$D$15:$D$234),0))</f>
        <v>#N/A</v>
      </c>
      <c r="F21" s="55"/>
    </row>
    <row r="22" spans="1:7" s="2" customFormat="1" ht="29.1" customHeight="1" thickTop="1" x14ac:dyDescent="0.25">
      <c r="A22" t="s">
        <v>4</v>
      </c>
      <c r="B22" s="124" t="s">
        <v>59</v>
      </c>
      <c r="C22" s="38" t="str">
        <f>IF(OR('Inputs Segment 1'!$C$10='Safe- Conflicts'!$A$23,'Inputs Segment 1'!$C$10='Safe- Conflicts'!$A$24,'Inputs Segment 1'!$C$10='Safe- Conflicts'!$A$25),'Safe- Conflicts'!$A$22,"  ")</f>
        <v xml:space="preserve">  </v>
      </c>
      <c r="D22" s="68"/>
      <c r="E22" s="13" t="e">
        <f t="array" ref="E22">INDEX(Data!$E$15:$E$234,MATCH(D22,IF($C$10=Data!A$15:A$234,Data!$D$15:$D$234),0))</f>
        <v>#N/A</v>
      </c>
      <c r="F22" s="51"/>
    </row>
    <row r="23" spans="1:7" s="2" customFormat="1" x14ac:dyDescent="0.25">
      <c r="A23" t="s">
        <v>4</v>
      </c>
      <c r="B23" s="125"/>
      <c r="C23" s="8" t="str">
        <f>IF(OR('Inputs Segment 1'!$C$10='Safe- Conflicts'!$B$23,'Inputs Segment 1'!$C$10='Safe- Conflicts'!$B$24,'Inputs Segment 1'!$C$10='Safe- Conflicts'!$B$25),'Safe- Conflicts'!$B$22,"  ")</f>
        <v xml:space="preserve">  </v>
      </c>
      <c r="D23" s="50"/>
      <c r="E23" s="53" t="e">
        <f t="array" ref="E23">INDEX(Data!$E$15:$E$234,MATCH(D23,IF($C$10=Data!A$15:A$234,Data!$D$15:$D$234),0))</f>
        <v>#N/A</v>
      </c>
      <c r="F23" s="52"/>
      <c r="G23" s="3"/>
    </row>
    <row r="24" spans="1:7" s="2" customFormat="1" x14ac:dyDescent="0.25">
      <c r="A24" t="s">
        <v>4</v>
      </c>
      <c r="B24" s="125"/>
      <c r="C24" s="39" t="str">
        <f>IF(OR('Inputs Segment 1'!$C$10='Safe- Conflicts'!$C$23,'Inputs Segment 1'!$C$10='Safe- Conflicts'!$C$24,'Inputs Segment 1'!$C$10='Safe- Conflicts'!$C$25),'Safe- Conflicts'!$C$22,"  ")</f>
        <v xml:space="preserve">  </v>
      </c>
      <c r="D24" s="49"/>
      <c r="E24" s="53" t="e">
        <f t="array" ref="E24">INDEX(Data!$E$15:$E$234,MATCH(D24,IF($C$10=Data!A$15:A$234,Data!$D$15:$D$234),0))</f>
        <v>#N/A</v>
      </c>
      <c r="F24" s="52"/>
      <c r="G24" s="3"/>
    </row>
    <row r="25" spans="1:7" s="2" customFormat="1" x14ac:dyDescent="0.25">
      <c r="A25" t="s">
        <v>4</v>
      </c>
      <c r="B25" s="125"/>
      <c r="C25" s="40" t="str">
        <f>IF(OR('Inputs Segment 1'!$C$10='Safe- Conflicts'!$D$23,'Inputs Segment 1'!$C$10='Safe- Conflicts'!$D$24,'Inputs Segment 1'!$C$10='Safe- Conflicts'!$D$25),'Safe- Conflicts'!$D$22,"  ")</f>
        <v xml:space="preserve">  </v>
      </c>
      <c r="D25" s="49"/>
      <c r="E25" s="52" t="e">
        <f t="array" ref="E25">INDEX(Data!$E$15:$E$234,MATCH(D25,IF($C$10=Data!A$15:A$234,Data!$D$15:$D$234),0))</f>
        <v>#N/A</v>
      </c>
      <c r="F25" s="46"/>
    </row>
    <row r="26" spans="1:7" s="2" customFormat="1" ht="14.45" customHeight="1" x14ac:dyDescent="0.25">
      <c r="A26" t="s">
        <v>4</v>
      </c>
      <c r="B26" s="125"/>
      <c r="C26" s="40" t="str">
        <f>IF(OR('Inputs Segment 1'!$C$10='Safe- Conflicts'!$E$23),'Safe- Conflicts'!$E$22,"  ")</f>
        <v xml:space="preserve">  </v>
      </c>
      <c r="D26" s="49"/>
      <c r="E26" s="46" t="e">
        <f t="array" ref="E26">INDEX(Data!$E$15:$E$234,MATCH(D26,IF($C$10=Data!A$15:A$234,Data!$D$15:$D$234),0))</f>
        <v>#N/A</v>
      </c>
      <c r="F26" s="53"/>
    </row>
    <row r="27" spans="1:7" s="2" customFormat="1" ht="29.1" customHeight="1" x14ac:dyDescent="0.25">
      <c r="A27" t="s">
        <v>4</v>
      </c>
      <c r="B27" s="125"/>
      <c r="C27" s="42" t="str">
        <f>IF(OR('Inputs Segment 1'!$C$10='Safe- Conflicts'!$F$23,'Inputs Segment 1'!$C$10='Safe- Conflicts'!$F$24,'Inputs Segment 1'!$C$10='Safe- Conflicts'!$F$25),'Safe- Conflicts'!$F$22,"  ")</f>
        <v xml:space="preserve">  </v>
      </c>
      <c r="D27" s="33"/>
      <c r="E27" s="53" t="e">
        <f t="array" ref="E27">INDEX(Data!$E$15:$E$234,MATCH(D27,IF($C$10=Data!A$15:A$234,Data!$D$15:$D$234),0))</f>
        <v>#N/A</v>
      </c>
      <c r="F27" s="52"/>
    </row>
    <row r="28" spans="1:7" s="2" customFormat="1" ht="15.75" thickBot="1" x14ac:dyDescent="0.3">
      <c r="A28" s="35" t="s">
        <v>4</v>
      </c>
      <c r="B28" s="126"/>
      <c r="C28" s="9" t="str">
        <f>IF(OR('Inputs Segment 1'!$C$10='Safe- Conflicts'!$G$23,$C$10='Safe- Conflicts'!$G$24,$C$10='Safe- Conflicts'!$G$25),'Safe- Conflicts'!$G$22,"  ")</f>
        <v xml:space="preserve">  </v>
      </c>
      <c r="D28" s="69"/>
      <c r="E28" s="55" t="e">
        <f t="array" ref="E28">INDEX(Data!$E$15:$E$234,MATCH(D28,IF($C$10=Data!A$15:A$234,Data!$D$15:$D$234),0))</f>
        <v>#N/A</v>
      </c>
      <c r="F28" s="47"/>
    </row>
    <row r="29" spans="1:7" s="2" customFormat="1" ht="14.45" customHeight="1" x14ac:dyDescent="0.25">
      <c r="A29" t="s">
        <v>4</v>
      </c>
      <c r="B29" s="121" t="s">
        <v>131</v>
      </c>
      <c r="C29" s="40" t="str">
        <f>IF(OR('Inputs Segment 1'!$C$10=Direct!$B$20,'Inputs Segment 1'!$C$10=Direct!$B$21,'Inputs Segment 1'!$C$10=Direct!$B$22,'Inputs Segment 1'!$C$10=Direct!$B$23,C10=Direct!$B$24,'Inputs Segment 1'!C10=Direct!$B$25,'Inputs Segment 1'!$C$10=Direct!$B$26),Direct!$B$19,"  ")</f>
        <v xml:space="preserve">  </v>
      </c>
      <c r="D29" s="33"/>
      <c r="E29" s="53" t="e">
        <f t="array" ref="E29">INDEX(Data!$E$15:$E$234,MATCH(D29,IF($C$10=Data!A$15:A$234,Data!$D$15:$D$234),0))</f>
        <v>#N/A</v>
      </c>
      <c r="F29" s="13"/>
    </row>
    <row r="30" spans="1:7" s="2" customFormat="1" x14ac:dyDescent="0.25">
      <c r="A30" t="s">
        <v>4</v>
      </c>
      <c r="B30" s="122"/>
      <c r="C30" s="8" t="str">
        <f>IF(OR('Inputs Segment 1'!$C$10=Direct!$C$20,'Inputs Segment 1'!$C$10=Direct!$C$21),Direct!$C$19,"  ")</f>
        <v xml:space="preserve">  </v>
      </c>
      <c r="D30" s="49"/>
      <c r="E30" s="53" t="e">
        <f t="array" ref="E30">INDEX(Data!$E$15:$E$234,MATCH(D30,IF($C$10=Data!A$15:A$234,Data!$D$15:$D$234),0))</f>
        <v>#N/A</v>
      </c>
      <c r="F30" s="52"/>
    </row>
    <row r="31" spans="1:7" s="2" customFormat="1" ht="15.75" thickBot="1" x14ac:dyDescent="0.3">
      <c r="A31" s="35" t="s">
        <v>4</v>
      </c>
      <c r="B31" s="123"/>
      <c r="C31" s="41" t="str">
        <f>IF(OR('Inputs Segment 1'!$C$10=Direct!$D$20),Direct!$D$19,"  ")</f>
        <v xml:space="preserve">  </v>
      </c>
      <c r="D31" s="33"/>
      <c r="E31" s="55" t="e">
        <f t="array" ref="E31">INDEX(Data!$E$15:$E$234,MATCH(D31,IF($C$10=Data!A$15:A$234,Data!$D$15:$D$234),0))</f>
        <v>#N/A</v>
      </c>
      <c r="F31" s="47"/>
    </row>
    <row r="32" spans="1:7" s="2" customFormat="1" ht="29.1" customHeight="1" thickTop="1" x14ac:dyDescent="0.25">
      <c r="A32" t="s">
        <v>4</v>
      </c>
      <c r="B32" s="121" t="s">
        <v>6</v>
      </c>
      <c r="C32" s="12" t="str">
        <f>IF(OR('Inputs Segment 1'!$C$10=Comfort!$A$20,'Inputs Segment 1'!$C$10=Comfort!$A$21,'Inputs Segment 1'!$C$10=Comfort!$A$22,'Inputs Segment 1'!$C$10=Comfort!$A$23),Comfort!$A$19,"  ")</f>
        <v xml:space="preserve">  </v>
      </c>
      <c r="D32" s="68"/>
      <c r="E32" s="13" t="e">
        <f t="array" ref="E32">INDEX(Data!$E$15:$E$234,MATCH(D32,IF($C$10=Data!A$15:A$234,Data!$D$15:$D$234),0))</f>
        <v>#N/A</v>
      </c>
      <c r="F32" s="51"/>
    </row>
    <row r="33" spans="1:265" s="2" customFormat="1" x14ac:dyDescent="0.25">
      <c r="A33"/>
      <c r="B33" s="122"/>
      <c r="C33" s="40" t="str">
        <f>IF(OR('Inputs Segment 1'!$C$10=Comfort!$B$20,'Inputs Segment 1'!$C$10=Comfort!$B$21,'Inputs Segment 1'!$C$10=Comfort!$B$22,'Inputs Segment 1'!$C$10=Comfort!$B$23),Comfort!$B$19,"  ")</f>
        <v xml:space="preserve">  </v>
      </c>
      <c r="D33" s="33"/>
      <c r="E33" s="52" t="e">
        <f t="array" ref="E33">INDEX(Data!$E$15:$E$234,MATCH(D33,IF($C$10=Data!A$15:A$234,Data!$D$15:$D$234),0))</f>
        <v>#N/A</v>
      </c>
      <c r="F33" s="52"/>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row>
    <row r="34" spans="1:265" s="2" customFormat="1" ht="15.75" thickBot="1" x14ac:dyDescent="0.3">
      <c r="A34"/>
      <c r="B34" s="123"/>
      <c r="C34" s="9" t="str">
        <f>IF(OR('Inputs Segment 1'!$C$10=Comfort!$C$20,'Inputs Segment 1'!$C$10=Comfort!$C$21,'Inputs Segment 1'!$C$10=Comfort!$C$22,'Inputs Segment 1'!$C$10=Comfort!$C$23),Comfort!$C$19,"  ")</f>
        <v xml:space="preserve">  </v>
      </c>
      <c r="D34" s="41"/>
      <c r="E34" s="67" t="e">
        <f t="array" ref="E34">INDEX(Data!$E$15:$E$234,MATCH(D34,IF($C$10=Data!A$15:A$234,Data!$D$15:$D$234),0))</f>
        <v>#N/A</v>
      </c>
      <c r="F34" s="47"/>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row>
    <row r="35" spans="1:265" s="2" customFormat="1" x14ac:dyDescent="0.25">
      <c r="A35" t="s">
        <v>4</v>
      </c>
      <c r="B35" s="32"/>
      <c r="C35" s="33"/>
      <c r="D35" s="33"/>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row>
    <row r="36" spans="1:265" ht="14.45" customHeight="1" x14ac:dyDescent="0.25">
      <c r="A36" t="s">
        <v>6</v>
      </c>
      <c r="B36" s="32"/>
      <c r="C36" s="33"/>
      <c r="D36" s="33"/>
      <c r="E36" s="2"/>
    </row>
    <row r="37" spans="1:265" ht="14.45" customHeight="1" x14ac:dyDescent="0.25">
      <c r="A37" t="s">
        <v>6</v>
      </c>
      <c r="B37" s="32"/>
      <c r="C37" s="33"/>
      <c r="D37" s="33"/>
      <c r="E37" s="2"/>
    </row>
    <row r="38" spans="1:265" ht="14.45" customHeight="1" x14ac:dyDescent="0.25">
      <c r="A38" t="s">
        <v>6</v>
      </c>
      <c r="B38" s="32"/>
      <c r="C38" s="33"/>
      <c r="D38" s="33"/>
      <c r="E38" s="2"/>
    </row>
    <row r="39" spans="1:265" ht="14.45" customHeight="1" x14ac:dyDescent="0.25">
      <c r="A39" t="s">
        <v>6</v>
      </c>
      <c r="B39" s="32"/>
      <c r="C39" s="33"/>
      <c r="D39" s="33"/>
      <c r="E39" s="2"/>
    </row>
    <row r="40" spans="1:265" ht="14.45" customHeight="1" x14ac:dyDescent="0.25">
      <c r="A40" t="s">
        <v>6</v>
      </c>
      <c r="B40" s="32"/>
      <c r="C40" s="33"/>
      <c r="D40" s="33"/>
      <c r="E40" s="2"/>
    </row>
    <row r="41" spans="1:265" ht="15" customHeight="1" x14ac:dyDescent="0.25">
      <c r="B41" s="32"/>
      <c r="C41" s="33"/>
      <c r="D41" s="33"/>
      <c r="E41" s="2"/>
    </row>
    <row r="42" spans="1:265" ht="29.1" customHeight="1" x14ac:dyDescent="0.25">
      <c r="A42" t="s">
        <v>5</v>
      </c>
      <c r="B42" s="127"/>
      <c r="C42" s="33"/>
      <c r="D42" s="33"/>
      <c r="E42" s="2"/>
    </row>
    <row r="43" spans="1:265" x14ac:dyDescent="0.25">
      <c r="A43" t="s">
        <v>5</v>
      </c>
      <c r="B43" s="127"/>
      <c r="C43" s="33"/>
      <c r="D43" s="33"/>
      <c r="E43" s="2"/>
    </row>
    <row r="44" spans="1:265" x14ac:dyDescent="0.25">
      <c r="A44" t="s">
        <v>7</v>
      </c>
      <c r="B44" s="34"/>
      <c r="C44" s="33"/>
      <c r="D44" s="33"/>
      <c r="E44" s="2"/>
    </row>
    <row r="45" spans="1:265" ht="14.45" customHeight="1" x14ac:dyDescent="0.25">
      <c r="A45" t="s">
        <v>13</v>
      </c>
      <c r="B45" s="128"/>
      <c r="C45" s="33"/>
      <c r="D45" s="33"/>
      <c r="E45" s="2"/>
    </row>
    <row r="46" spans="1:265" ht="14.45" customHeight="1" x14ac:dyDescent="0.25">
      <c r="A46" t="s">
        <v>13</v>
      </c>
      <c r="B46" s="128"/>
      <c r="C46" s="33"/>
      <c r="D46" s="33"/>
      <c r="E46" s="2"/>
    </row>
    <row r="47" spans="1:265" x14ac:dyDescent="0.25">
      <c r="B47" s="128"/>
      <c r="C47" s="2"/>
      <c r="D47" s="33"/>
      <c r="E47" s="2"/>
    </row>
  </sheetData>
  <mergeCells count="7">
    <mergeCell ref="B13:B18"/>
    <mergeCell ref="B22:B28"/>
    <mergeCell ref="B42:B43"/>
    <mergeCell ref="B45:B47"/>
    <mergeCell ref="B19:B21"/>
    <mergeCell ref="B32:B34"/>
    <mergeCell ref="B29:B31"/>
  </mergeCells>
  <conditionalFormatting sqref="C13:C34">
    <cfRule type="containsBlanks" dxfId="59" priority="6">
      <formula>LEN(TRIM(C13))=0</formula>
    </cfRule>
  </conditionalFormatting>
  <conditionalFormatting sqref="E13:E47">
    <cfRule type="expression" dxfId="58" priority="1">
      <formula>"#N/A"</formula>
    </cfRule>
  </conditionalFormatting>
  <conditionalFormatting sqref="C4:C8 E13:E47">
    <cfRule type="cellIs" dxfId="57" priority="2" operator="equal">
      <formula>4</formula>
    </cfRule>
    <cfRule type="cellIs" dxfId="56" priority="3" operator="equal">
      <formula>3</formula>
    </cfRule>
    <cfRule type="cellIs" dxfId="55" priority="4" operator="equal">
      <formula>2</formula>
    </cfRule>
    <cfRule type="cellIs" dxfId="54" priority="5" operator="equal">
      <formula>1</formula>
    </cfRule>
  </conditionalFormatting>
  <dataValidations count="37">
    <dataValidation type="list" allowBlank="1" showInputMessage="1" showErrorMessage="1" sqref="C10:C11">
      <formula1>SegmentTypes</formula1>
    </dataValidation>
    <dataValidation type="list" allowBlank="1" showInputMessage="1" showErrorMessage="1" sqref="D47">
      <formula1>IF(OR($C$10="Signalised Intersection",$C$10="Unsignalised Intersection"),ATS,"  ")</formula1>
    </dataValidation>
    <dataValidation type="list" allowBlank="1" showInputMessage="1" showErrorMessage="1" sqref="D46">
      <formula1>IF(OR($C$10="Cycle Lane",$C$10="Mixed Traffic",$C$10="Separated Cycle Lane"),ALD,"  ")</formula1>
    </dataValidation>
    <dataValidation type="list" allowBlank="1" showInputMessage="1" showErrorMessage="1" sqref="D45">
      <formula1>IF(OR($C$10="Cycle Lane",$C$10="Mixed Traffic",$C$10="Separated Cycle Lane"),RCO,"  ")</formula1>
    </dataValidation>
    <dataValidation type="list" allowBlank="1" showInputMessage="1" showErrorMessage="1" sqref="D43">
      <formula1>IF(OR($C$10="Signalised Intersection",$C$10="Unsignalised Intersection"),DSL_I,"  ")</formula1>
    </dataValidation>
    <dataValidation type="list" allowBlank="1" showInputMessage="1" showErrorMessage="1" sqref="D42">
      <formula1>IF(OR($C$10="Cycle Lane",$C$10="Mixed Traffic",$C$10="Separated Cycle Lane",$C$10="Roundabout with Path"),DSL,DSL_RWP)</formula1>
    </dataValidation>
    <dataValidation type="list" allowBlank="1" showInputMessage="1" showErrorMessage="1" sqref="D44">
      <formula1>IF(OR($C$10="Cycle Lane",$C$10="Mixed Traffic",$C$10="Separated Cycle Lane"),ATT,"  ")</formula1>
    </dataValidation>
    <dataValidation type="list" allowBlank="1" showInputMessage="1" showErrorMessage="1" sqref="D41">
      <formula1>IF(OR($C$10="Cycle Lane",$C$10="Mixed Traffic",$C$10="Separated Cycle Lane"),SSL,"  ")</formula1>
    </dataValidation>
    <dataValidation type="list" allowBlank="1" showInputMessage="1" showErrorMessage="1" sqref="D40">
      <formula1>IF(OR($C$10="Cycle Lane",$C$10="Mixed Traffic",$C$10="Separated Cycle Lane"),SSS,"  ")</formula1>
    </dataValidation>
    <dataValidation type="list" allowBlank="1" showInputMessage="1" showErrorMessage="1" sqref="D39">
      <formula1>IF(OR($C$10="Cycle Lane",$C$10="Mixed Traffic",$C$10="Separated Cycle Lane"),SSAR,"  ")</formula1>
    </dataValidation>
    <dataValidation type="list" allowBlank="1" showInputMessage="1" showErrorMessage="1" sqref="D38">
      <formula1>IF(OR($C$10="Cycle Lane",$C$10="Mixed Traffic",$C$10="Separated Cycle Lane"),SSPS,"  ")</formula1>
    </dataValidation>
    <dataValidation type="list" allowBlank="1" showInputMessage="1" showErrorMessage="1" sqref="D37">
      <formula1>IF(OR($C$10="Cycle Lane",$C$10="Mixed Traffic",$C$10="Separated Cycle Lane"),DGS,"  ")</formula1>
    </dataValidation>
    <dataValidation type="list" allowBlank="1" showInputMessage="1" showErrorMessage="1" sqref="D36">
      <formula1>IF(OR($C$10="Cycle Lane",$C$10="Mixed Traffic",$C$10="Separated Cycle Lane"),UGS,"  ")</formula1>
    </dataValidation>
    <dataValidation type="list" allowBlank="1" showInputMessage="1" showErrorMessage="1" sqref="D35">
      <formula1>IF($C$10="Roundabout with Path",SCW_RWP,"  ")</formula1>
    </dataValidation>
    <dataValidation type="list" allowBlank="1" showInputMessage="1" showErrorMessage="1" sqref="D34">
      <formula1>IF(OR($C$10="Cycle Lane",$C$10="Mixed Traffic",$C$10="Separated Cycle Path",$C$10="Shared Path"),SS,"  ")</formula1>
    </dataValidation>
    <dataValidation type="list" allowBlank="1" showInputMessage="1" showErrorMessage="1" sqref="D33">
      <formula1>IF(OR($C$10="Cycle Lane",$C$10="Mixed Traffic",$C$10="Separated Cycle Path",$C$10="Shared Path"),DS,"  ")</formula1>
    </dataValidation>
    <dataValidation type="list" allowBlank="1" showInputMessage="1" showErrorMessage="1" sqref="D32">
      <formula1>IF(OR($C$10="Cycle Lane",$C$10="Mixed Traffic",$C$10="Separated Cycle Path",$C$10="Shared Path"),US,"  ")</formula1>
    </dataValidation>
    <dataValidation type="list" allowBlank="1" showInputMessage="1" showErrorMessage="1" sqref="D31">
      <formula1>IF($C$10="Shared Path",PP,"  ")</formula1>
    </dataValidation>
    <dataValidation type="list" allowBlank="1" showInputMessage="1" showErrorMessage="1" sqref="D30">
      <formula1>IF(OR($C$10="Unsignalised Intersection",$C$10="Signalised Intersection",$C$10="Roundabout"),JT,"  ")</formula1>
    </dataValidation>
    <dataValidation type="list" allowBlank="1" showInputMessage="1" showErrorMessage="1" sqref="D29">
      <formula1>IF(OR($C$10="Cycle Lane",$C$10="Mixed Traffic",$C$10="Separated Cycle Path",$C$10="Shared Path"),GDM,IF($C$10="Roundabout",GDR,GDI))</formula1>
    </dataValidation>
    <dataValidation type="list" allowBlank="1" showInputMessage="1" showErrorMessage="1" sqref="D28">
      <formula1>IF(OR($C$10="Signalised Intersection",$C$10="Unsignalised Intersection",$C$10="Roundabout"),PL," ")</formula1>
    </dataValidation>
    <dataValidation type="list" allowBlank="1" showInputMessage="1" showErrorMessage="1" sqref="D27">
      <formula1>IF(OR($C$10="Signalised Intersection",$C$10="Roundabout",$C$10="Unsignalised Intersection"),LCI,"  ")</formula1>
    </dataValidation>
    <dataValidation type="list" allowBlank="1" showInputMessage="1" showErrorMessage="1" sqref="D26">
      <formula1>IF($C$10="Signalised Intersection",SIG," ")</formula1>
    </dataValidation>
    <dataValidation type="list" allowBlank="1" showInputMessage="1" showErrorMessage="1" sqref="D25">
      <formula1>IF(OR($C$10="Separated Cycle Path",$C$10="Shared Path"),DICP,DICL)</formula1>
    </dataValidation>
    <dataValidation type="list" allowBlank="1" showInputMessage="1" showErrorMessage="1" sqref="D24">
      <formula1>IF(OR($C$10="Cycle Lane",$C$10="Separated Cycle Path",$C$10="Shared Path"),ITS,"  ")</formula1>
    </dataValidation>
    <dataValidation type="list" allowBlank="1" showInputMessage="1" showErrorMessage="1" sqref="D23">
      <formula1>IF(OR($C$10="Cycle Lane",$C$10="Separated Cycle Path",$C$10="Shared Path"),CPS,"  ")</formula1>
    </dataValidation>
    <dataValidation type="list" allowBlank="1" showInputMessage="1" showErrorMessage="1" sqref="D22">
      <formula1>IF(OR($C$10="Cycle Lane",$C$10="Separated Cycle Path",$C$10="Shared Path"),CLB,"  ")</formula1>
    </dataValidation>
    <dataValidation type="list" allowBlank="1" showInputMessage="1" showErrorMessage="1" sqref="D21">
      <formula1>IF($C$10="Signalised Intersection",QS," ")</formula1>
    </dataValidation>
    <dataValidation type="list" allowBlank="1" showInputMessage="1" showErrorMessage="1" sqref="D19">
      <formula1>IF(OR($C$10="Cycle Lane",$C$10="Separated Cycle Path"),PW,SPW)</formula1>
    </dataValidation>
    <dataValidation type="list" allowBlank="1" showInputMessage="1" showErrorMessage="1" sqref="D18">
      <formula1>IF($C$10="Unsignalised Intersection",LTC," ")</formula1>
    </dataValidation>
    <dataValidation type="list" allowBlank="1" showInputMessage="1" showErrorMessage="1" sqref="D15">
      <formula1>IF($C$10="Cycle Lane",StreetWidth_CL,StreetWidth_MT)</formula1>
    </dataValidation>
    <dataValidation type="list" allowBlank="1" showInputMessage="1" showErrorMessage="1" sqref="D13">
      <formula1>IF($C$10="Cycle Lane",ADT_CL,ADT_MT)</formula1>
    </dataValidation>
    <dataValidation type="list" allowBlank="1" showInputMessage="1" showErrorMessage="1" prompt="Select Type of Segment" sqref="H10:K10 L10:M11 F10">
      <formula1>SegmentTypes</formula1>
    </dataValidation>
    <dataValidation type="list" allowBlank="1" showInputMessage="1" showErrorMessage="1" sqref="D14">
      <formula1>IF($C$10="Cycle Lane",TS_CL,TS_MT)</formula1>
    </dataValidation>
    <dataValidation type="list" allowBlank="1" showInputMessage="1" showErrorMessage="1" sqref="D20">
      <formula1>IF(OR($C$10="Unsignalised Intersection",$C$10="Signalised Intersection"),KR,"  ")</formula1>
    </dataValidation>
    <dataValidation type="list" allowBlank="1" showInputMessage="1" showErrorMessage="1" sqref="D16">
      <formula1>IF(OR($C$10="Unsignalised Intersection"),TSC,TSCR)</formula1>
    </dataValidation>
    <dataValidation type="list" allowBlank="1" showInputMessage="1" showErrorMessage="1" sqref="D17">
      <formula1>IF(OR($C$10="Unsignalised Intersection",$C$10="Roundabout"),TSUI,TSSI)</formula1>
    </dataValidation>
  </dataValidations>
  <pageMargins left="0.7" right="0.7" top="0.75" bottom="0.75" header="0.3" footer="0.3"/>
  <pageSetup paperSize="9" orientation="portrait" r:id="rId1"/>
  <ignoredErrors>
    <ignoredError sqref="C14 C18" formula="1"/>
    <ignoredError sqref="E13:E28 E29:E34" evalError="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E47"/>
  <sheetViews>
    <sheetView topLeftCell="B1" zoomScaleNormal="100" workbookViewId="0">
      <selection activeCell="F12" sqref="F12"/>
    </sheetView>
  </sheetViews>
  <sheetFormatPr defaultRowHeight="15" x14ac:dyDescent="0.25"/>
  <cols>
    <col min="1" max="1" width="20.625" hidden="1" customWidth="1"/>
    <col min="2" max="2" width="22.875" customWidth="1"/>
    <col min="3" max="3" width="32.875" customWidth="1"/>
    <col min="4" max="4" width="83.5" customWidth="1"/>
    <col min="5" max="5" width="14.5" customWidth="1"/>
    <col min="6" max="6" width="27" style="2" bestFit="1" customWidth="1"/>
    <col min="7" max="12" width="24.875" customWidth="1"/>
    <col min="16" max="16" width="8.875" customWidth="1"/>
  </cols>
  <sheetData>
    <row r="1" spans="1:7" ht="24" thickBot="1" x14ac:dyDescent="0.4">
      <c r="B1" s="6" t="s">
        <v>226</v>
      </c>
    </row>
    <row r="2" spans="1:7" ht="21.75" thickBot="1" x14ac:dyDescent="0.4">
      <c r="B2" s="1" t="s">
        <v>139</v>
      </c>
      <c r="C2" s="94"/>
    </row>
    <row r="3" spans="1:7" ht="15.75" hidden="1" thickBot="1" x14ac:dyDescent="0.3">
      <c r="B3" s="15" t="s">
        <v>50</v>
      </c>
      <c r="C3" s="18"/>
    </row>
    <row r="4" spans="1:7" ht="45.75" hidden="1" thickBot="1" x14ac:dyDescent="0.3">
      <c r="B4" s="43" t="s">
        <v>57</v>
      </c>
      <c r="C4" s="14">
        <f t="array" ref="C4">IF(OR(C10="Shared Path",C10="Separated Cycle Path"),1,(MAX(IF(ISERROR(E13:E18),0,$E$13:$E$18))))</f>
        <v>0</v>
      </c>
    </row>
    <row r="5" spans="1:7" ht="30.75" hidden="1" thickBot="1" x14ac:dyDescent="0.3">
      <c r="B5" s="28" t="s">
        <v>58</v>
      </c>
      <c r="C5" s="14">
        <f t="array" ref="C5">MAX(IF(ISERROR(E$19:E$21),0,$E$19:$E$21))</f>
        <v>0</v>
      </c>
    </row>
    <row r="6" spans="1:7" ht="30.75" hidden="1" thickBot="1" x14ac:dyDescent="0.3">
      <c r="B6" s="28" t="s">
        <v>59</v>
      </c>
      <c r="C6" s="14">
        <f t="array" ref="C6">MAX(IF(ISERROR(E$22:E$28),0,$E$22:$E$28))</f>
        <v>0</v>
      </c>
    </row>
    <row r="7" spans="1:7" ht="15.75" hidden="1" thickBot="1" x14ac:dyDescent="0.3">
      <c r="B7" s="37" t="s">
        <v>53</v>
      </c>
      <c r="C7" s="14">
        <f t="array" ref="C7">MAX(IF(ISERROR(E$29:E$31),0,$E$29:$E$31))</f>
        <v>0</v>
      </c>
    </row>
    <row r="8" spans="1:7" ht="15.75" hidden="1" thickBot="1" x14ac:dyDescent="0.3">
      <c r="B8" s="14" t="s">
        <v>6</v>
      </c>
      <c r="C8" s="47">
        <f t="array" ref="C8">MAX(IF(ISERROR($E$32:$E$34),0,$E$32:$E$34))</f>
        <v>0</v>
      </c>
    </row>
    <row r="9" spans="1:7" ht="19.5" thickBot="1" x14ac:dyDescent="0.35">
      <c r="C9" s="19"/>
    </row>
    <row r="10" spans="1:7" ht="21.75" thickBot="1" x14ac:dyDescent="0.4">
      <c r="B10" s="20" t="s">
        <v>37</v>
      </c>
      <c r="C10" s="22"/>
    </row>
    <row r="11" spans="1:7" ht="21.75" thickBot="1" x14ac:dyDescent="0.4">
      <c r="B11" s="20"/>
      <c r="C11" s="21"/>
    </row>
    <row r="12" spans="1:7" s="2" customFormat="1" ht="45.75" thickBot="1" x14ac:dyDescent="0.3">
      <c r="A12" t="s">
        <v>24</v>
      </c>
      <c r="B12" s="56" t="s">
        <v>24</v>
      </c>
      <c r="C12" s="56" t="s">
        <v>49</v>
      </c>
      <c r="D12" s="57" t="s">
        <v>26</v>
      </c>
      <c r="E12" s="58" t="s">
        <v>38</v>
      </c>
      <c r="F12" s="57" t="s">
        <v>234</v>
      </c>
    </row>
    <row r="13" spans="1:7" s="2" customFormat="1" ht="43.5" customHeight="1" x14ac:dyDescent="0.25">
      <c r="A13" t="s">
        <v>4</v>
      </c>
      <c r="B13" s="124" t="s">
        <v>57</v>
      </c>
      <c r="C13" s="12" t="str">
        <f>IF(OR($C$10='Safe-Infrastructure Type'!$A$25,'Inputs Segment 2'!$C$10='Safe-Infrastructure Type'!$A$26),'Safe-Infrastructure Type'!$A$24,"  ")</f>
        <v xml:space="preserve">  </v>
      </c>
      <c r="D13" s="48"/>
      <c r="E13" s="13" t="e">
        <f t="array" ref="E13">INDEX(Data!$E$15:$E$234,MATCH(D13,IF($C$10=Data!A$15:A$234,Data!$D$15:$D$234),0))</f>
        <v>#N/A</v>
      </c>
      <c r="F13" s="106"/>
      <c r="G13" s="3"/>
    </row>
    <row r="14" spans="1:7" s="2" customFormat="1" ht="43.5" customHeight="1" x14ac:dyDescent="0.25">
      <c r="A14"/>
      <c r="B14" s="125"/>
      <c r="C14" s="40" t="str">
        <f>IF(OR($C$10='Safe-Infrastructure Type'!$B$25,'Inputs Segment 2'!$C$10='Safe-Infrastructure Type'!$B$26),'Safe-Infrastructure Type'!$B$24,"  ")</f>
        <v xml:space="preserve">  </v>
      </c>
      <c r="D14" s="33"/>
      <c r="E14" s="53" t="e">
        <f t="array" ref="E14">INDEX(Data!$E$15:$E$234,MATCH(D14,IF($C$10=Data!A$15:A$234,Data!$D$15:$D$234),0))</f>
        <v>#N/A</v>
      </c>
      <c r="F14" s="46"/>
    </row>
    <row r="15" spans="1:7" s="2" customFormat="1" ht="33.6" customHeight="1" x14ac:dyDescent="0.25">
      <c r="A15" t="s">
        <v>4</v>
      </c>
      <c r="B15" s="125"/>
      <c r="C15" s="8" t="str">
        <f>IF(OR($C$10='Safe-Infrastructure Type'!$C$25,'Inputs Segment 2'!$C$10='Safe-Infrastructure Type'!C26),'Safe-Infrastructure Type'!$C$24,"  ")</f>
        <v xml:space="preserve">  </v>
      </c>
      <c r="D15" s="49"/>
      <c r="E15" s="52" t="e">
        <f t="array" ref="E15">INDEX(Data!$E$15:$E$234,MATCH(D15,IF($C$10=Data!A$15:A$234,Data!$D$15:$D$234),0))</f>
        <v>#N/A</v>
      </c>
      <c r="F15" s="52"/>
    </row>
    <row r="16" spans="1:7" s="2" customFormat="1" ht="33.6" customHeight="1" x14ac:dyDescent="0.25">
      <c r="A16"/>
      <c r="B16" s="125"/>
      <c r="C16" s="40" t="str">
        <f>IF(OR($C$10='Safe-Infrastructure Type'!D25,'Inputs Segment 2'!$C$10='Safe-Infrastructure Type'!D26),'Safe-Infrastructure Type'!D24,"  ")</f>
        <v xml:space="preserve">  </v>
      </c>
      <c r="D16" s="49"/>
      <c r="E16" s="46" t="e">
        <f t="array" ref="E16">INDEX(Data!$E$15:$E$234,MATCH(D16,IF($C$10=Data!A$15:A$234,Data!$D$15:$D$234),0))</f>
        <v>#N/A</v>
      </c>
      <c r="F16" s="52"/>
    </row>
    <row r="17" spans="1:7" s="2" customFormat="1" ht="33.6" customHeight="1" x14ac:dyDescent="0.25">
      <c r="A17"/>
      <c r="B17" s="125"/>
      <c r="C17" s="8" t="str">
        <f>IF(OR('Inputs Segment 2'!$C$10='Safe-Infrastructure Type'!$E$25,'Inputs Segment 2'!$C$10='Safe-Infrastructure Type'!$E$26,'Inputs Segment 2'!$C$10='Safe-Infrastructure Type'!$E$27),'Safe-Infrastructure Type'!$E$24,"  ")</f>
        <v xml:space="preserve">  </v>
      </c>
      <c r="D17" s="33"/>
      <c r="E17" s="52" t="e">
        <f t="array" ref="E17">INDEX(Data!$E$15:$E$234,MATCH(D17,IF($C$10=Data!A$15:A$234,Data!$D$15:$D$234),0))</f>
        <v>#N/A</v>
      </c>
      <c r="F17" s="53"/>
    </row>
    <row r="18" spans="1:7" s="2" customFormat="1" ht="15.75" thickBot="1" x14ac:dyDescent="0.3">
      <c r="A18" s="35" t="s">
        <v>4</v>
      </c>
      <c r="B18" s="126"/>
      <c r="C18" s="41" t="str">
        <f>IF(OR($C$10='Safe-Infrastructure Type'!$F$25),'Safe-Infrastructure Type'!$F$24,"  ")</f>
        <v xml:space="preserve">  </v>
      </c>
      <c r="D18" s="69"/>
      <c r="E18" s="54" t="e">
        <f t="array" ref="E18">INDEX(Data!$E$15:$E$234,MATCH(D18,IF($C$10=Data!A$15:A$234,Data!$D$15:$D$234),0))</f>
        <v>#N/A</v>
      </c>
      <c r="F18" s="55"/>
      <c r="G18" s="3"/>
    </row>
    <row r="19" spans="1:7" s="2" customFormat="1" ht="14.45" customHeight="1" x14ac:dyDescent="0.25">
      <c r="A19" s="36" t="s">
        <v>4</v>
      </c>
      <c r="B19" s="124" t="s">
        <v>58</v>
      </c>
      <c r="C19" s="12" t="str">
        <f>IF(OR('Inputs Segment 2'!$C$10='Safe- Facility Dimensions'!$A$14,'Inputs Segment 2'!$C$10='Safe- Facility Dimensions'!$A$15,'Inputs Segment 2'!$C$10='Safe- Facility Dimensions'!$A$16),'Safe- Facility Dimensions'!$A$13,"  ")</f>
        <v xml:space="preserve">  </v>
      </c>
      <c r="D19" s="33"/>
      <c r="E19" s="51" t="e">
        <f t="array" ref="E19">INDEX(Data!$E$15:$E$234,MATCH(D19,IF($C$10=Data!A$15:A$234,Data!$D$15:$D$234),0))</f>
        <v>#N/A</v>
      </c>
      <c r="F19" s="13"/>
      <c r="G19" s="3"/>
    </row>
    <row r="20" spans="1:7" s="2" customFormat="1" x14ac:dyDescent="0.25">
      <c r="A20" s="2" t="s">
        <v>4</v>
      </c>
      <c r="B20" s="125"/>
      <c r="C20" s="40" t="str">
        <f>IF(OR('Inputs Segment 2'!$C$10='Safe- Facility Dimensions'!$B$14,'Inputs Segment 2'!$C$10='Safe- Facility Dimensions'!$B$15),'Safe- Facility Dimensions'!$B$13,"  ")</f>
        <v xml:space="preserve">  </v>
      </c>
      <c r="D20" s="49"/>
      <c r="E20" s="52" t="e">
        <f t="array" ref="E20">INDEX(Data!$E$15:$E$234,MATCH(D20,IF($C$10=Data!A$15:A$234,Data!$D$15:$D$234),0))</f>
        <v>#N/A</v>
      </c>
      <c r="F20" s="53"/>
      <c r="G20" s="3"/>
    </row>
    <row r="21" spans="1:7" s="2" customFormat="1" ht="15.75" thickBot="1" x14ac:dyDescent="0.3">
      <c r="A21" s="35" t="s">
        <v>4</v>
      </c>
      <c r="B21" s="126"/>
      <c r="C21" s="9" t="str">
        <f>IF(OR('Inputs Segment 2'!$C$10='Safe- Facility Dimensions'!$C$14),'Safe- Facility Dimensions'!$C$13,"  ")</f>
        <v xml:space="preserve">  </v>
      </c>
      <c r="D21" s="33"/>
      <c r="E21" s="54" t="e">
        <f t="array" ref="E21">INDEX(Data!$E$15:$E$234,MATCH(D21,IF($C$10=Data!A$15:A$234,Data!$D$15:$D$234),0))</f>
        <v>#N/A</v>
      </c>
      <c r="F21" s="55"/>
    </row>
    <row r="22" spans="1:7" s="2" customFormat="1" ht="29.1" customHeight="1" thickTop="1" x14ac:dyDescent="0.25">
      <c r="A22" t="s">
        <v>4</v>
      </c>
      <c r="B22" s="124" t="s">
        <v>59</v>
      </c>
      <c r="C22" s="38" t="str">
        <f>IF(OR('Inputs Segment 2'!$C$10='Safe- Conflicts'!$A$23,'Inputs Segment 2'!$C$10='Safe- Conflicts'!$A$24,'Inputs Segment 2'!$C$10='Safe- Conflicts'!$A$25),'Safe- Conflicts'!$A$22,"  ")</f>
        <v xml:space="preserve">  </v>
      </c>
      <c r="D22" s="68"/>
      <c r="E22" s="13" t="e">
        <f t="array" ref="E22">INDEX(Data!$E$15:$E$234,MATCH(D22,IF($C$10=Data!A$15:A$234,Data!$D$15:$D$234),0))</f>
        <v>#N/A</v>
      </c>
      <c r="F22" s="51"/>
    </row>
    <row r="23" spans="1:7" s="2" customFormat="1" x14ac:dyDescent="0.25">
      <c r="A23" t="s">
        <v>4</v>
      </c>
      <c r="B23" s="125"/>
      <c r="C23" s="8" t="str">
        <f>IF(OR('Inputs Segment 2'!$C$10='Safe- Conflicts'!$B$23,'Inputs Segment 2'!$C$10='Safe- Conflicts'!$B$24,'Inputs Segment 2'!$C$10='Safe- Conflicts'!$B$25),'Safe- Conflicts'!$B$22,"  ")</f>
        <v xml:space="preserve">  </v>
      </c>
      <c r="D23" s="50"/>
      <c r="E23" s="53" t="e">
        <f t="array" ref="E23">INDEX(Data!$E$15:$E$234,MATCH(D23,IF($C$10=Data!A$15:A$234,Data!$D$15:$D$234),0))</f>
        <v>#N/A</v>
      </c>
      <c r="F23" s="52"/>
      <c r="G23" s="3"/>
    </row>
    <row r="24" spans="1:7" s="2" customFormat="1" x14ac:dyDescent="0.25">
      <c r="A24" t="s">
        <v>4</v>
      </c>
      <c r="B24" s="125"/>
      <c r="C24" s="39" t="str">
        <f>IF(OR('Inputs Segment 2'!$C$10='Safe- Conflicts'!$C$23,'Inputs Segment 2'!$C$10='Safe- Conflicts'!$C$24,'Inputs Segment 2'!$C$10='Safe- Conflicts'!$C$25),'Safe- Conflicts'!$C$22,"  ")</f>
        <v xml:space="preserve">  </v>
      </c>
      <c r="D24" s="49"/>
      <c r="E24" s="53" t="e">
        <f t="array" ref="E24">INDEX(Data!$E$15:$E$234,MATCH(D24,IF($C$10=Data!A$15:A$234,Data!$D$15:$D$234),0))</f>
        <v>#N/A</v>
      </c>
      <c r="F24" s="52"/>
      <c r="G24" s="3"/>
    </row>
    <row r="25" spans="1:7" s="2" customFormat="1" x14ac:dyDescent="0.25">
      <c r="A25" t="s">
        <v>4</v>
      </c>
      <c r="B25" s="125"/>
      <c r="C25" s="40" t="str">
        <f>IF(OR('Inputs Segment 2'!$C$10='Safe- Conflicts'!$D$23,'Inputs Segment 2'!$C$10='Safe- Conflicts'!$D$24,'Inputs Segment 2'!$C$10='Safe- Conflicts'!$D$25),'Safe- Conflicts'!$D$22,"  ")</f>
        <v xml:space="preserve">  </v>
      </c>
      <c r="D25" s="49"/>
      <c r="E25" s="52" t="e">
        <f t="array" ref="E25">INDEX(Data!$E$15:$E$234,MATCH(D25,IF($C$10=Data!A$15:A$234,Data!$D$15:$D$234),0))</f>
        <v>#N/A</v>
      </c>
      <c r="F25" s="46"/>
    </row>
    <row r="26" spans="1:7" s="2" customFormat="1" ht="14.45" customHeight="1" x14ac:dyDescent="0.25">
      <c r="A26" t="s">
        <v>4</v>
      </c>
      <c r="B26" s="125"/>
      <c r="C26" s="40" t="str">
        <f>IF(OR('Inputs Segment 2'!$C$10='Safe- Conflicts'!$E$23),'Safe- Conflicts'!$E$22,"  ")</f>
        <v xml:space="preserve">  </v>
      </c>
      <c r="D26" s="49"/>
      <c r="E26" s="46" t="e">
        <f t="array" ref="E26">INDEX(Data!$E$15:$E$234,MATCH(D26,IF($C$10=Data!A$15:A$234,Data!$D$15:$D$234),0))</f>
        <v>#N/A</v>
      </c>
      <c r="F26" s="53"/>
    </row>
    <row r="27" spans="1:7" s="2" customFormat="1" ht="29.1" customHeight="1" x14ac:dyDescent="0.25">
      <c r="A27" t="s">
        <v>4</v>
      </c>
      <c r="B27" s="125"/>
      <c r="C27" s="42" t="str">
        <f>IF(OR('Inputs Segment 2'!$C$10='Safe- Conflicts'!$F$23,'Inputs Segment 2'!$C$10='Safe- Conflicts'!$F$24,'Inputs Segment 2'!$C$10='Safe- Conflicts'!$F$25),'Safe- Conflicts'!$F$22,"  ")</f>
        <v xml:space="preserve">  </v>
      </c>
      <c r="D27" s="33"/>
      <c r="E27" s="53" t="e">
        <f t="array" ref="E27">INDEX(Data!$E$15:$E$234,MATCH(D27,IF($C$10=Data!A$15:A$234,Data!$D$15:$D$234),0))</f>
        <v>#N/A</v>
      </c>
      <c r="F27" s="52"/>
    </row>
    <row r="28" spans="1:7" s="2" customFormat="1" ht="15.75" thickBot="1" x14ac:dyDescent="0.3">
      <c r="A28" s="35" t="s">
        <v>4</v>
      </c>
      <c r="B28" s="126"/>
      <c r="C28" s="9" t="str">
        <f>IF(OR('Inputs Segment 2'!$C$10='Safe- Conflicts'!$G$23,$C$10='Safe- Conflicts'!$G$24,$C$10='Safe- Conflicts'!$G$25),'Safe- Conflicts'!$G$22,"  ")</f>
        <v xml:space="preserve">  </v>
      </c>
      <c r="D28" s="69"/>
      <c r="E28" s="55" t="e">
        <f t="array" ref="E28">INDEX(Data!$E$15:$E$234,MATCH(D28,IF($C$10=Data!A$15:A$234,Data!$D$15:$D$234),0))</f>
        <v>#N/A</v>
      </c>
      <c r="F28" s="47"/>
    </row>
    <row r="29" spans="1:7" s="2" customFormat="1" ht="14.45" customHeight="1" x14ac:dyDescent="0.25">
      <c r="A29" t="s">
        <v>4</v>
      </c>
      <c r="B29" s="121" t="s">
        <v>131</v>
      </c>
      <c r="C29" s="40" t="str">
        <f>IF(OR('Inputs Segment 2'!$C$10=Direct!$B$20,'Inputs Segment 2'!$C$10=Direct!$B$21,'Inputs Segment 2'!$C$10=Direct!$B$22,'Inputs Segment 2'!$C$10=Direct!$B$23,C10=Direct!$B$24,'Inputs Segment 2'!C10=Direct!$B$25,'Inputs Segment 2'!$C$10=Direct!$B$26),Direct!$B$19,"  ")</f>
        <v xml:space="preserve">  </v>
      </c>
      <c r="D29" s="33"/>
      <c r="E29" s="53" t="e">
        <f t="array" ref="E29">INDEX(Data!$E$15:$E$234,MATCH(D29,IF($C$10=Data!A$15:A$234,Data!$D$15:$D$234),0))</f>
        <v>#N/A</v>
      </c>
      <c r="F29" s="13"/>
    </row>
    <row r="30" spans="1:7" s="2" customFormat="1" x14ac:dyDescent="0.25">
      <c r="A30" t="s">
        <v>4</v>
      </c>
      <c r="B30" s="122"/>
      <c r="C30" s="8" t="str">
        <f>IF(OR('Inputs Segment 2'!$C$10=Direct!$C$20,'Inputs Segment 2'!$C$10=Direct!$C$21),Direct!$C$19,"  ")</f>
        <v xml:space="preserve">  </v>
      </c>
      <c r="D30" s="49"/>
      <c r="E30" s="53" t="e">
        <f t="array" ref="E30">INDEX(Data!$E$15:$E$234,MATCH(D30,IF($C$10=Data!A$15:A$234,Data!$D$15:$D$234),0))</f>
        <v>#N/A</v>
      </c>
      <c r="F30" s="52"/>
    </row>
    <row r="31" spans="1:7" s="2" customFormat="1" ht="15.75" thickBot="1" x14ac:dyDescent="0.3">
      <c r="A31" s="35" t="s">
        <v>4</v>
      </c>
      <c r="B31" s="123"/>
      <c r="C31" s="41" t="str">
        <f>IF(OR('Inputs Segment 2'!$C$10=Direct!$D$20),Direct!$D$19,"  ")</f>
        <v xml:space="preserve">  </v>
      </c>
      <c r="D31" s="33"/>
      <c r="E31" s="55" t="e">
        <f t="array" ref="E31">INDEX(Data!$E$15:$E$234,MATCH(D31,IF($C$10=Data!A$15:A$234,Data!$D$15:$D$234),0))</f>
        <v>#N/A</v>
      </c>
      <c r="F31" s="47"/>
    </row>
    <row r="32" spans="1:7" s="2" customFormat="1" ht="29.1" customHeight="1" thickTop="1" x14ac:dyDescent="0.25">
      <c r="A32" t="s">
        <v>4</v>
      </c>
      <c r="B32" s="121" t="s">
        <v>6</v>
      </c>
      <c r="C32" s="12" t="str">
        <f>IF(OR('Inputs Segment 2'!$C$10=Comfort!$A$20,'Inputs Segment 2'!$C$10=Comfort!$A$21,'Inputs Segment 2'!$C$10=Comfort!$A$22,'Inputs Segment 2'!$C$10=Comfort!$A$23),Comfort!$A$19,"  ")</f>
        <v xml:space="preserve">  </v>
      </c>
      <c r="D32" s="68"/>
      <c r="E32" s="13" t="e">
        <f t="array" ref="E32">INDEX(Data!$E$15:$E$234,MATCH(D32,IF($C$10=Data!A$15:A$234,Data!$D$15:$D$234),0))</f>
        <v>#N/A</v>
      </c>
      <c r="F32" s="51"/>
    </row>
    <row r="33" spans="1:265" s="2" customFormat="1" x14ac:dyDescent="0.25">
      <c r="A33"/>
      <c r="B33" s="122"/>
      <c r="C33" s="40" t="str">
        <f>IF(OR('Inputs Segment 2'!$C$10=Comfort!$B$20,'Inputs Segment 2'!$C$10=Comfort!$B$21,'Inputs Segment 2'!$C$10=Comfort!$B$22,'Inputs Segment 2'!$C$10=Comfort!$B$23),Comfort!$B$19,"  ")</f>
        <v xml:space="preserve">  </v>
      </c>
      <c r="D33" s="33"/>
      <c r="E33" s="52" t="e">
        <f t="array" ref="E33">INDEX(Data!$E$15:$E$234,MATCH(D33,IF($C$10=Data!A$15:A$234,Data!$D$15:$D$234),0))</f>
        <v>#N/A</v>
      </c>
      <c r="F33" s="52"/>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row>
    <row r="34" spans="1:265" s="2" customFormat="1" ht="15.75" thickBot="1" x14ac:dyDescent="0.3">
      <c r="A34"/>
      <c r="B34" s="123"/>
      <c r="C34" s="9" t="str">
        <f>IF(OR('Inputs Segment 2'!$C$10=Comfort!$C$20,'Inputs Segment 2'!$C$10=Comfort!$C$21,'Inputs Segment 2'!$C$10=Comfort!$C$22,'Inputs Segment 2'!$C$10=Comfort!$C$23),Comfort!$C$19,"  ")</f>
        <v xml:space="preserve">  </v>
      </c>
      <c r="D34" s="41"/>
      <c r="E34" s="67" t="e">
        <f t="array" ref="E34">INDEX(Data!$E$15:$E$234,MATCH(D34,IF($C$10=Data!A$15:A$234,Data!$D$15:$D$234),0))</f>
        <v>#N/A</v>
      </c>
      <c r="F34" s="47"/>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row>
    <row r="35" spans="1:265" s="2" customFormat="1" x14ac:dyDescent="0.25">
      <c r="A35" t="s">
        <v>4</v>
      </c>
      <c r="B35" s="32"/>
      <c r="C35" s="33"/>
      <c r="D35" s="33"/>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row>
    <row r="36" spans="1:265" ht="14.45" customHeight="1" x14ac:dyDescent="0.25">
      <c r="A36" t="s">
        <v>6</v>
      </c>
      <c r="B36" s="32"/>
      <c r="C36" s="33"/>
      <c r="D36" s="33"/>
      <c r="E36" s="2"/>
    </row>
    <row r="37" spans="1:265" ht="14.45" customHeight="1" x14ac:dyDescent="0.25">
      <c r="A37" t="s">
        <v>6</v>
      </c>
      <c r="B37" s="32"/>
      <c r="C37" s="33"/>
      <c r="D37" s="33"/>
      <c r="E37" s="2"/>
    </row>
    <row r="38" spans="1:265" ht="14.45" customHeight="1" x14ac:dyDescent="0.25">
      <c r="A38" t="s">
        <v>6</v>
      </c>
      <c r="B38" s="32"/>
      <c r="C38" s="33"/>
      <c r="D38" s="33"/>
      <c r="E38" s="2"/>
    </row>
    <row r="39" spans="1:265" ht="14.45" customHeight="1" x14ac:dyDescent="0.25">
      <c r="A39" t="s">
        <v>6</v>
      </c>
      <c r="B39" s="32"/>
      <c r="C39" s="33"/>
      <c r="D39" s="33"/>
      <c r="E39" s="2"/>
    </row>
    <row r="40" spans="1:265" ht="14.45" customHeight="1" x14ac:dyDescent="0.25">
      <c r="A40" t="s">
        <v>6</v>
      </c>
      <c r="B40" s="32"/>
      <c r="C40" s="33"/>
      <c r="D40" s="33"/>
      <c r="E40" s="2"/>
    </row>
    <row r="41" spans="1:265" ht="15" customHeight="1" x14ac:dyDescent="0.25">
      <c r="B41" s="32"/>
      <c r="C41" s="33"/>
      <c r="D41" s="33"/>
      <c r="E41" s="2"/>
    </row>
    <row r="42" spans="1:265" ht="29.1" customHeight="1" x14ac:dyDescent="0.25">
      <c r="A42" t="s">
        <v>5</v>
      </c>
      <c r="B42" s="127"/>
      <c r="C42" s="33"/>
      <c r="D42" s="33"/>
      <c r="E42" s="2"/>
    </row>
    <row r="43" spans="1:265" x14ac:dyDescent="0.25">
      <c r="A43" t="s">
        <v>5</v>
      </c>
      <c r="B43" s="127"/>
      <c r="C43" s="33"/>
      <c r="D43" s="33"/>
      <c r="E43" s="2"/>
    </row>
    <row r="44" spans="1:265" x14ac:dyDescent="0.25">
      <c r="A44" t="s">
        <v>7</v>
      </c>
      <c r="B44" s="95"/>
      <c r="C44" s="33"/>
      <c r="D44" s="33"/>
      <c r="E44" s="2"/>
    </row>
    <row r="45" spans="1:265" ht="14.45" customHeight="1" x14ac:dyDescent="0.25">
      <c r="A45" t="s">
        <v>13</v>
      </c>
      <c r="B45" s="128"/>
      <c r="C45" s="33"/>
      <c r="D45" s="33"/>
      <c r="E45" s="2"/>
    </row>
    <row r="46" spans="1:265" ht="14.45" customHeight="1" x14ac:dyDescent="0.25">
      <c r="A46" t="s">
        <v>13</v>
      </c>
      <c r="B46" s="128"/>
      <c r="C46" s="33"/>
      <c r="D46" s="33"/>
      <c r="E46" s="2"/>
    </row>
    <row r="47" spans="1:265" x14ac:dyDescent="0.25">
      <c r="B47" s="128"/>
      <c r="C47" s="2"/>
      <c r="D47" s="33"/>
      <c r="E47" s="2"/>
    </row>
  </sheetData>
  <mergeCells count="7">
    <mergeCell ref="B45:B47"/>
    <mergeCell ref="B29:B31"/>
    <mergeCell ref="B13:B18"/>
    <mergeCell ref="B19:B21"/>
    <mergeCell ref="B22:B28"/>
    <mergeCell ref="B32:B34"/>
    <mergeCell ref="B42:B43"/>
  </mergeCells>
  <conditionalFormatting sqref="C13:C34">
    <cfRule type="containsBlanks" dxfId="53" priority="6">
      <formula>LEN(TRIM(C13))=0</formula>
    </cfRule>
  </conditionalFormatting>
  <conditionalFormatting sqref="E13:E47">
    <cfRule type="expression" dxfId="52" priority="1">
      <formula>"#N/A"</formula>
    </cfRule>
  </conditionalFormatting>
  <conditionalFormatting sqref="C4:C8 E13:E47">
    <cfRule type="cellIs" dxfId="51" priority="2" operator="equal">
      <formula>4</formula>
    </cfRule>
    <cfRule type="cellIs" dxfId="50" priority="3" operator="equal">
      <formula>3</formula>
    </cfRule>
    <cfRule type="cellIs" dxfId="49" priority="4" operator="equal">
      <formula>2</formula>
    </cfRule>
    <cfRule type="cellIs" dxfId="48" priority="5" operator="equal">
      <formula>1</formula>
    </cfRule>
  </conditionalFormatting>
  <dataValidations count="36">
    <dataValidation type="list" allowBlank="1" showInputMessage="1" showErrorMessage="1" sqref="D17">
      <formula1>IF(OR($C$10="Unsignalised Intersection",$C$10="Roundabout"),TSUI,TSSI)</formula1>
    </dataValidation>
    <dataValidation type="list" allowBlank="1" showInputMessage="1" showErrorMessage="1" sqref="D16">
      <formula1>IF(OR($C$10="Unsignalised Intersection"),TSC,TSCR)</formula1>
    </dataValidation>
    <dataValidation type="list" allowBlank="1" showInputMessage="1" showErrorMessage="1" sqref="D20">
      <formula1>IF(OR($C$10="Unsignalised Intersection",$C$10="Signalised Intersection"),KR,"  ")</formula1>
    </dataValidation>
    <dataValidation type="list" allowBlank="1" showInputMessage="1" showErrorMessage="1" sqref="D14">
      <formula1>IF($C$10="Cycle Lane",TS_CL,TS_MT)</formula1>
    </dataValidation>
    <dataValidation type="list" allowBlank="1" showInputMessage="1" showErrorMessage="1" sqref="D13">
      <formula1>IF($C$10="Cycle Lane",ADT_CL,ADT_MT)</formula1>
    </dataValidation>
    <dataValidation type="list" allowBlank="1" showInputMessage="1" showErrorMessage="1" sqref="D15">
      <formula1>IF($C$10="Cycle Lane",StreetWidth_CL,StreetWidth_MT)</formula1>
    </dataValidation>
    <dataValidation type="list" allowBlank="1" showInputMessage="1" showErrorMessage="1" sqref="D18">
      <formula1>IF($C$10="Unsignalised Intersection",LTC," ")</formula1>
    </dataValidation>
    <dataValidation type="list" allowBlank="1" showInputMessage="1" showErrorMessage="1" sqref="D19">
      <formula1>IF(OR($C$10="Cycle Lane",$C$10="Separated Cycle Path"),PW,SPW)</formula1>
    </dataValidation>
    <dataValidation type="list" allowBlank="1" showInputMessage="1" showErrorMessage="1" sqref="D21">
      <formula1>IF($C$10="Signalised Intersection",QS," ")</formula1>
    </dataValidation>
    <dataValidation type="list" allowBlank="1" showInputMessage="1" showErrorMessage="1" sqref="D22">
      <formula1>IF(OR($C$10="Cycle Lane",$C$10="Separated Cycle Path",$C$10="Shared Path"),CLB,"  ")</formula1>
    </dataValidation>
    <dataValidation type="list" allowBlank="1" showInputMessage="1" showErrorMessage="1" sqref="D23">
      <formula1>IF(OR($C$10="Cycle Lane",$C$10="Separated Cycle Path",$C$10="Shared Path"),CPS,"  ")</formula1>
    </dataValidation>
    <dataValidation type="list" allowBlank="1" showInputMessage="1" showErrorMessage="1" sqref="D24">
      <formula1>IF(OR($C$10="Cycle Lane",$C$10="Separated Cycle Path",$C$10="Shared Path"),ITS,"  ")</formula1>
    </dataValidation>
    <dataValidation type="list" allowBlank="1" showInputMessage="1" showErrorMessage="1" sqref="D25">
      <formula1>IF(OR($C$10="Separated Cycle Path",$C$10="Shared Path"),DICP,DICL)</formula1>
    </dataValidation>
    <dataValidation type="list" allowBlank="1" showInputMessage="1" showErrorMessage="1" sqref="D26">
      <formula1>IF($C$10="Signalised Intersection",SIG," ")</formula1>
    </dataValidation>
    <dataValidation type="list" allowBlank="1" showInputMessage="1" showErrorMessage="1" sqref="D27">
      <formula1>IF(OR($C$10="Signalised Intersection",$C$10="Roundabout",$C$10="Unsignalised Intersection"),LCI,"  ")</formula1>
    </dataValidation>
    <dataValidation type="list" allowBlank="1" showInputMessage="1" showErrorMessage="1" sqref="D28">
      <formula1>IF(OR($C$10="Signalised Intersection",$C$10="Unsignalised Intersection",$C$10="Roundabout"),PL," ")</formula1>
    </dataValidation>
    <dataValidation type="list" allowBlank="1" showInputMessage="1" showErrorMessage="1" sqref="D29">
      <formula1>IF(OR($C$10="Cycle Lane",$C$10="Mixed Traffic",$C$10="Separated Cycle Path",$C$10="Shared Path"),GDM,IF($C$10="Roundabout",GDR,GDI))</formula1>
    </dataValidation>
    <dataValidation type="list" allowBlank="1" showInputMessage="1" showErrorMessage="1" sqref="D30">
      <formula1>IF(OR($C$10="Unsignalised Intersection",$C$10="Signalised Intersection",$C$10="Roundabout"),JT,"  ")</formula1>
    </dataValidation>
    <dataValidation type="list" allowBlank="1" showInputMessage="1" showErrorMessage="1" sqref="D31">
      <formula1>IF($C$10="Shared Path",PP,"  ")</formula1>
    </dataValidation>
    <dataValidation type="list" allowBlank="1" showInputMessage="1" showErrorMessage="1" sqref="D32">
      <formula1>IF(OR($C$10="Cycle Lane",$C$10="Mixed Traffic",$C$10="Separated Cycle Path",$C$10="Shared Path"),US,"  ")</formula1>
    </dataValidation>
    <dataValidation type="list" allowBlank="1" showInputMessage="1" showErrorMessage="1" sqref="D33">
      <formula1>IF(OR($C$10="Cycle Lane",$C$10="Mixed Traffic",$C$10="Separated Cycle Path",$C$10="Shared Path"),DS,"  ")</formula1>
    </dataValidation>
    <dataValidation type="list" allowBlank="1" showInputMessage="1" showErrorMessage="1" sqref="D34">
      <formula1>IF(OR($C$10="Cycle Lane",$C$10="Mixed Traffic",$C$10="Separated Cycle Path",$C$10="Shared Path"),SS,"  ")</formula1>
    </dataValidation>
    <dataValidation type="list" allowBlank="1" showInputMessage="1" showErrorMessage="1" sqref="D35">
      <formula1>IF($C$10="Roundabout with Path",SCW_RWP,"  ")</formula1>
    </dataValidation>
    <dataValidation type="list" allowBlank="1" showInputMessage="1" showErrorMessage="1" sqref="D36">
      <formula1>IF(OR($C$10="Cycle Lane",$C$10="Mixed Traffic",$C$10="Separated Cycle Lane"),UGS,"  ")</formula1>
    </dataValidation>
    <dataValidation type="list" allowBlank="1" showInputMessage="1" showErrorMessage="1" sqref="D37">
      <formula1>IF(OR($C$10="Cycle Lane",$C$10="Mixed Traffic",$C$10="Separated Cycle Lane"),DGS,"  ")</formula1>
    </dataValidation>
    <dataValidation type="list" allowBlank="1" showInputMessage="1" showErrorMessage="1" sqref="D38">
      <formula1>IF(OR($C$10="Cycle Lane",$C$10="Mixed Traffic",$C$10="Separated Cycle Lane"),SSPS,"  ")</formula1>
    </dataValidation>
    <dataValidation type="list" allowBlank="1" showInputMessage="1" showErrorMessage="1" sqref="D39">
      <formula1>IF(OR($C$10="Cycle Lane",$C$10="Mixed Traffic",$C$10="Separated Cycle Lane"),SSAR,"  ")</formula1>
    </dataValidation>
    <dataValidation type="list" allowBlank="1" showInputMessage="1" showErrorMessage="1" sqref="D40">
      <formula1>IF(OR($C$10="Cycle Lane",$C$10="Mixed Traffic",$C$10="Separated Cycle Lane"),SSS,"  ")</formula1>
    </dataValidation>
    <dataValidation type="list" allowBlank="1" showInputMessage="1" showErrorMessage="1" sqref="D41">
      <formula1>IF(OR($C$10="Cycle Lane",$C$10="Mixed Traffic",$C$10="Separated Cycle Lane"),SSL,"  ")</formula1>
    </dataValidation>
    <dataValidation type="list" allowBlank="1" showInputMessage="1" showErrorMessage="1" sqref="D44">
      <formula1>IF(OR($C$10="Cycle Lane",$C$10="Mixed Traffic",$C$10="Separated Cycle Lane"),ATT,"  ")</formula1>
    </dataValidation>
    <dataValidation type="list" allowBlank="1" showInputMessage="1" showErrorMessage="1" sqref="D42">
      <formula1>IF(OR($C$10="Cycle Lane",$C$10="Mixed Traffic",$C$10="Separated Cycle Lane",$C$10="Roundabout with Path"),DSL,DSL_RWP)</formula1>
    </dataValidation>
    <dataValidation type="list" allowBlank="1" showInputMessage="1" showErrorMessage="1" sqref="D43">
      <formula1>IF(OR($C$10="Signalised Intersection",$C$10="Unsignalised Intersection"),DSL_I,"  ")</formula1>
    </dataValidation>
    <dataValidation type="list" allowBlank="1" showInputMessage="1" showErrorMessage="1" sqref="D45">
      <formula1>IF(OR($C$10="Cycle Lane",$C$10="Mixed Traffic",$C$10="Separated Cycle Lane"),RCO,"  ")</formula1>
    </dataValidation>
    <dataValidation type="list" allowBlank="1" showInputMessage="1" showErrorMessage="1" sqref="D46">
      <formula1>IF(OR($C$10="Cycle Lane",$C$10="Mixed Traffic",$C$10="Separated Cycle Lane"),ALD,"  ")</formula1>
    </dataValidation>
    <dataValidation type="list" allowBlank="1" showInputMessage="1" showErrorMessage="1" sqref="D47">
      <formula1>IF(OR($C$10="Signalised Intersection",$C$10="Unsignalised Intersection"),ATS,"  ")</formula1>
    </dataValidation>
    <dataValidation type="list" allowBlank="1" showInputMessage="1" showErrorMessage="1" sqref="C10:C11">
      <formula1>SegmentTypes</formula1>
    </dataValidation>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E47"/>
  <sheetViews>
    <sheetView topLeftCell="B1" zoomScale="99" zoomScaleNormal="90" workbookViewId="0">
      <selection activeCell="F12" sqref="F12"/>
    </sheetView>
  </sheetViews>
  <sheetFormatPr defaultRowHeight="15" x14ac:dyDescent="0.25"/>
  <cols>
    <col min="1" max="1" width="20.625" hidden="1" customWidth="1"/>
    <col min="2" max="2" width="22.875" customWidth="1"/>
    <col min="3" max="3" width="32.875" customWidth="1"/>
    <col min="4" max="4" width="83.5" customWidth="1"/>
    <col min="5" max="5" width="14.5" customWidth="1"/>
    <col min="6" max="6" width="27" style="2" bestFit="1" customWidth="1"/>
    <col min="7" max="12" width="24.875" customWidth="1"/>
    <col min="16" max="16" width="8.875" customWidth="1"/>
  </cols>
  <sheetData>
    <row r="1" spans="1:7" ht="24" thickBot="1" x14ac:dyDescent="0.4">
      <c r="B1" s="6" t="s">
        <v>170</v>
      </c>
    </row>
    <row r="2" spans="1:7" ht="21.75" thickBot="1" x14ac:dyDescent="0.4">
      <c r="B2" s="1" t="s">
        <v>140</v>
      </c>
      <c r="C2" s="94"/>
    </row>
    <row r="3" spans="1:7" ht="15.75" hidden="1" thickBot="1" x14ac:dyDescent="0.3">
      <c r="B3" s="15" t="s">
        <v>50</v>
      </c>
      <c r="C3" s="18"/>
    </row>
    <row r="4" spans="1:7" ht="45.75" hidden="1" thickBot="1" x14ac:dyDescent="0.3">
      <c r="B4" s="43" t="s">
        <v>57</v>
      </c>
      <c r="C4" s="14">
        <f t="array" ref="C4">IF(OR(C10="Shared Path",C10="Separated Cycle Path"),1,(MAX(IF(ISERROR(E13:E18),0,$E$13:$E$18))))</f>
        <v>0</v>
      </c>
    </row>
    <row r="5" spans="1:7" ht="30.75" hidden="1" thickBot="1" x14ac:dyDescent="0.3">
      <c r="B5" s="28" t="s">
        <v>58</v>
      </c>
      <c r="C5" s="14">
        <f t="array" ref="C5">MAX(IF(ISERROR(E$19:E$21),0,$E$19:$E$21))</f>
        <v>0</v>
      </c>
    </row>
    <row r="6" spans="1:7" ht="30.75" hidden="1" thickBot="1" x14ac:dyDescent="0.3">
      <c r="B6" s="28" t="s">
        <v>59</v>
      </c>
      <c r="C6" s="14">
        <f t="array" ref="C6">MAX(IF(ISERROR(E$22:E$28),0,$E$22:$E$28))</f>
        <v>0</v>
      </c>
    </row>
    <row r="7" spans="1:7" ht="15.75" hidden="1" thickBot="1" x14ac:dyDescent="0.3">
      <c r="B7" s="37" t="s">
        <v>53</v>
      </c>
      <c r="C7" s="14">
        <f t="array" ref="C7">MAX(IF(ISERROR(E$29:E$31),0,$E$29:$E$31))</f>
        <v>0</v>
      </c>
    </row>
    <row r="8" spans="1:7" ht="15.75" hidden="1" thickBot="1" x14ac:dyDescent="0.3">
      <c r="B8" s="14" t="s">
        <v>6</v>
      </c>
      <c r="C8" s="47">
        <f t="array" ref="C8">MAX(IF(ISERROR($E$32:$E$34),0,$E$32:$E$34))</f>
        <v>0</v>
      </c>
    </row>
    <row r="9" spans="1:7" ht="19.5" thickBot="1" x14ac:dyDescent="0.35">
      <c r="C9" s="19"/>
    </row>
    <row r="10" spans="1:7" ht="21.75" thickBot="1" x14ac:dyDescent="0.4">
      <c r="B10" s="20" t="s">
        <v>37</v>
      </c>
      <c r="C10" s="22"/>
    </row>
    <row r="11" spans="1:7" ht="21.75" thickBot="1" x14ac:dyDescent="0.4">
      <c r="B11" s="20"/>
      <c r="C11" s="21"/>
    </row>
    <row r="12" spans="1:7" s="2" customFormat="1" ht="45.75" thickBot="1" x14ac:dyDescent="0.3">
      <c r="A12" t="s">
        <v>24</v>
      </c>
      <c r="B12" s="56" t="s">
        <v>24</v>
      </c>
      <c r="C12" s="56" t="s">
        <v>49</v>
      </c>
      <c r="D12" s="57" t="s">
        <v>26</v>
      </c>
      <c r="E12" s="58" t="s">
        <v>38</v>
      </c>
      <c r="F12" s="57" t="s">
        <v>234</v>
      </c>
    </row>
    <row r="13" spans="1:7" s="2" customFormat="1" ht="43.5" customHeight="1" x14ac:dyDescent="0.25">
      <c r="A13" t="s">
        <v>4</v>
      </c>
      <c r="B13" s="124" t="s">
        <v>57</v>
      </c>
      <c r="C13" s="12" t="str">
        <f>IF(OR($C$10='Safe-Infrastructure Type'!$A$25,'Inputs Segment 3'!$C$10='Safe-Infrastructure Type'!$A$26),'Safe-Infrastructure Type'!$A$24,"  ")</f>
        <v xml:space="preserve">  </v>
      </c>
      <c r="D13" s="48"/>
      <c r="E13" s="13" t="e">
        <f t="array" ref="E13">INDEX(Data!$E$15:$E$234,MATCH(D13,IF($C$10=Data!A$15:A$234,Data!$D$15:$D$234),0))</f>
        <v>#N/A</v>
      </c>
      <c r="F13" s="106"/>
      <c r="G13" s="3"/>
    </row>
    <row r="14" spans="1:7" s="2" customFormat="1" ht="43.5" customHeight="1" x14ac:dyDescent="0.25">
      <c r="A14"/>
      <c r="B14" s="125"/>
      <c r="C14" s="40" t="str">
        <f>IF(OR($C$10='Safe-Infrastructure Type'!$B$25,'Inputs Segment 3'!$C$10='Safe-Infrastructure Type'!$B$26),'Safe-Infrastructure Type'!$B$24,"  ")</f>
        <v xml:space="preserve">  </v>
      </c>
      <c r="D14" s="33"/>
      <c r="E14" s="53" t="e">
        <f t="array" ref="E14">INDEX(Data!$E$15:$E$234,MATCH(D14,IF($C$10=Data!A$15:A$234,Data!$D$15:$D$234),0))</f>
        <v>#N/A</v>
      </c>
      <c r="F14" s="46"/>
    </row>
    <row r="15" spans="1:7" s="2" customFormat="1" ht="33.6" customHeight="1" x14ac:dyDescent="0.25">
      <c r="A15" t="s">
        <v>4</v>
      </c>
      <c r="B15" s="125"/>
      <c r="C15" s="8" t="str">
        <f>IF(OR($C$10='Safe-Infrastructure Type'!$C$25,'Inputs Segment 3'!$C$10='Safe-Infrastructure Type'!C26),'Safe-Infrastructure Type'!$C$24,"  ")</f>
        <v xml:space="preserve">  </v>
      </c>
      <c r="D15" s="49"/>
      <c r="E15" s="52" t="e">
        <f t="array" ref="E15">INDEX(Data!$E$15:$E$234,MATCH(D15,IF($C$10=Data!A$15:A$234,Data!$D$15:$D$234),0))</f>
        <v>#N/A</v>
      </c>
      <c r="F15" s="52"/>
    </row>
    <row r="16" spans="1:7" s="2" customFormat="1" ht="33.6" customHeight="1" x14ac:dyDescent="0.25">
      <c r="A16"/>
      <c r="B16" s="125"/>
      <c r="C16" s="40" t="str">
        <f>IF(OR($C$10='Safe-Infrastructure Type'!D25,'Inputs Segment 3'!$C$10='Safe-Infrastructure Type'!D26),'Safe-Infrastructure Type'!D24,"  ")</f>
        <v xml:space="preserve">  </v>
      </c>
      <c r="D16" s="49"/>
      <c r="E16" s="46" t="e">
        <f t="array" ref="E16">INDEX(Data!$E$15:$E$234,MATCH(D16,IF($C$10=Data!A$15:A$234,Data!$D$15:$D$234),0))</f>
        <v>#N/A</v>
      </c>
      <c r="F16" s="52"/>
    </row>
    <row r="17" spans="1:7" s="2" customFormat="1" ht="33.6" customHeight="1" x14ac:dyDescent="0.25">
      <c r="A17"/>
      <c r="B17" s="125"/>
      <c r="C17" s="8" t="str">
        <f>IF(OR('Inputs Segment 3'!$C$10='Safe-Infrastructure Type'!$E$25,'Inputs Segment 3'!$C$10='Safe-Infrastructure Type'!$E$26,'Inputs Segment 3'!$C$10='Safe-Infrastructure Type'!$E$27),'Safe-Infrastructure Type'!$E$24,"  ")</f>
        <v xml:space="preserve">  </v>
      </c>
      <c r="D17" s="33"/>
      <c r="E17" s="52" t="e">
        <f t="array" ref="E17">INDEX(Data!$E$15:$E$234,MATCH(D17,IF($C$10=Data!A$15:A$234,Data!$D$15:$D$234),0))</f>
        <v>#N/A</v>
      </c>
      <c r="F17" s="53"/>
    </row>
    <row r="18" spans="1:7" s="2" customFormat="1" ht="15.75" thickBot="1" x14ac:dyDescent="0.3">
      <c r="A18" s="35" t="s">
        <v>4</v>
      </c>
      <c r="B18" s="126"/>
      <c r="C18" s="41" t="str">
        <f>IF(OR($C$10='Safe-Infrastructure Type'!$F$25),'Safe-Infrastructure Type'!$F$24,"  ")</f>
        <v xml:space="preserve">  </v>
      </c>
      <c r="D18" s="69"/>
      <c r="E18" s="54" t="e">
        <f t="array" ref="E18">INDEX(Data!$E$15:$E$234,MATCH(D18,IF($C$10=Data!A$15:A$234,Data!$D$15:$D$234),0))</f>
        <v>#N/A</v>
      </c>
      <c r="F18" s="55"/>
      <c r="G18" s="3"/>
    </row>
    <row r="19" spans="1:7" s="2" customFormat="1" ht="14.45" customHeight="1" x14ac:dyDescent="0.25">
      <c r="A19" s="36" t="s">
        <v>4</v>
      </c>
      <c r="B19" s="124" t="s">
        <v>58</v>
      </c>
      <c r="C19" s="12" t="str">
        <f>IF(OR('Inputs Segment 3'!$C$10='Safe- Facility Dimensions'!$A$14,'Inputs Segment 3'!$C$10='Safe- Facility Dimensions'!$A$15,'Inputs Segment 3'!$C$10='Safe- Facility Dimensions'!$A$16),'Safe- Facility Dimensions'!$A$13,"  ")</f>
        <v xml:space="preserve">  </v>
      </c>
      <c r="D19" s="33"/>
      <c r="E19" s="51" t="e">
        <f t="array" ref="E19">INDEX(Data!$E$15:$E$234,MATCH(D19,IF($C$10=Data!A$15:A$234,Data!$D$15:$D$234),0))</f>
        <v>#N/A</v>
      </c>
      <c r="F19" s="13"/>
      <c r="G19" s="3"/>
    </row>
    <row r="20" spans="1:7" s="2" customFormat="1" x14ac:dyDescent="0.25">
      <c r="A20" s="2" t="s">
        <v>4</v>
      </c>
      <c r="B20" s="125"/>
      <c r="C20" s="40" t="str">
        <f>IF(OR('Inputs Segment 3'!$C$10='Safe- Facility Dimensions'!$B$14,'Inputs Segment 3'!$C$10='Safe- Facility Dimensions'!$B$15),'Safe- Facility Dimensions'!$B$13,"  ")</f>
        <v xml:space="preserve">  </v>
      </c>
      <c r="D20" s="49"/>
      <c r="E20" s="52" t="e">
        <f t="array" ref="E20">INDEX(Data!$E$15:$E$234,MATCH(D20,IF($C$10=Data!A$15:A$234,Data!$D$15:$D$234),0))</f>
        <v>#N/A</v>
      </c>
      <c r="F20" s="53"/>
      <c r="G20" s="3"/>
    </row>
    <row r="21" spans="1:7" s="2" customFormat="1" ht="15.75" thickBot="1" x14ac:dyDescent="0.3">
      <c r="A21" s="35" t="s">
        <v>4</v>
      </c>
      <c r="B21" s="126"/>
      <c r="C21" s="9" t="str">
        <f>IF(OR('Inputs Segment 3'!$C$10='Safe- Facility Dimensions'!$C$14),'Safe- Facility Dimensions'!$C$13,"  ")</f>
        <v xml:space="preserve">  </v>
      </c>
      <c r="D21" s="33"/>
      <c r="E21" s="54" t="e">
        <f t="array" ref="E21">INDEX(Data!$E$15:$E$234,MATCH(D21,IF($C$10=Data!A$15:A$234,Data!$D$15:$D$234),0))</f>
        <v>#N/A</v>
      </c>
      <c r="F21" s="55"/>
    </row>
    <row r="22" spans="1:7" s="2" customFormat="1" ht="29.1" customHeight="1" thickTop="1" x14ac:dyDescent="0.25">
      <c r="A22" t="s">
        <v>4</v>
      </c>
      <c r="B22" s="124" t="s">
        <v>59</v>
      </c>
      <c r="C22" s="38" t="str">
        <f>IF(OR('Inputs Segment 3'!$C$10='Safe- Conflicts'!$A$23,'Inputs Segment 3'!$C$10='Safe- Conflicts'!$A$24,'Inputs Segment 3'!$C$10='Safe- Conflicts'!$A$25),'Safe- Conflicts'!$A$22,"  ")</f>
        <v xml:space="preserve">  </v>
      </c>
      <c r="D22" s="68"/>
      <c r="E22" s="13" t="e">
        <f t="array" ref="E22">INDEX(Data!$E$15:$E$234,MATCH(D22,IF($C$10=Data!A$15:A$234,Data!$D$15:$D$234),0))</f>
        <v>#N/A</v>
      </c>
      <c r="F22" s="51"/>
    </row>
    <row r="23" spans="1:7" s="2" customFormat="1" x14ac:dyDescent="0.25">
      <c r="A23" t="s">
        <v>4</v>
      </c>
      <c r="B23" s="125"/>
      <c r="C23" s="8" t="str">
        <f>IF(OR('Inputs Segment 3'!$C$10='Safe- Conflicts'!$B$23,'Inputs Segment 3'!$C$10='Safe- Conflicts'!$B$24,'Inputs Segment 3'!$C$10='Safe- Conflicts'!$B$25),'Safe- Conflicts'!$B$22,"  ")</f>
        <v xml:space="preserve">  </v>
      </c>
      <c r="D23" s="50"/>
      <c r="E23" s="53" t="e">
        <f t="array" ref="E23">INDEX(Data!$E$15:$E$234,MATCH(D23,IF($C$10=Data!A$15:A$234,Data!$D$15:$D$234),0))</f>
        <v>#N/A</v>
      </c>
      <c r="F23" s="52"/>
      <c r="G23" s="3"/>
    </row>
    <row r="24" spans="1:7" s="2" customFormat="1" x14ac:dyDescent="0.25">
      <c r="A24" t="s">
        <v>4</v>
      </c>
      <c r="B24" s="125"/>
      <c r="C24" s="39" t="str">
        <f>IF(OR('Inputs Segment 3'!$C$10='Safe- Conflicts'!$C$23,'Inputs Segment 3'!$C$10='Safe- Conflicts'!$C$24,'Inputs Segment 3'!$C$10='Safe- Conflicts'!$C$25),'Safe- Conflicts'!$C$22,"  ")</f>
        <v xml:space="preserve">  </v>
      </c>
      <c r="D24" s="49"/>
      <c r="E24" s="53" t="e">
        <f t="array" ref="E24">INDEX(Data!$E$15:$E$234,MATCH(D24,IF($C$10=Data!A$15:A$234,Data!$D$15:$D$234),0))</f>
        <v>#N/A</v>
      </c>
      <c r="F24" s="52"/>
      <c r="G24" s="3"/>
    </row>
    <row r="25" spans="1:7" s="2" customFormat="1" x14ac:dyDescent="0.25">
      <c r="A25" t="s">
        <v>4</v>
      </c>
      <c r="B25" s="125"/>
      <c r="C25" s="40" t="str">
        <f>IF(OR('Inputs Segment 3'!$C$10='Safe- Conflicts'!$D$23,'Inputs Segment 3'!$C$10='Safe- Conflicts'!$D$24,'Inputs Segment 3'!$C$10='Safe- Conflicts'!$D$25),'Safe- Conflicts'!$D$22,"  ")</f>
        <v xml:space="preserve">  </v>
      </c>
      <c r="D25" s="49"/>
      <c r="E25" s="52" t="e">
        <f t="array" ref="E25">INDEX(Data!$E$15:$E$234,MATCH(D25,IF($C$10=Data!A$15:A$234,Data!$D$15:$D$234),0))</f>
        <v>#N/A</v>
      </c>
      <c r="F25" s="46"/>
    </row>
    <row r="26" spans="1:7" s="2" customFormat="1" ht="14.45" customHeight="1" x14ac:dyDescent="0.25">
      <c r="A26" t="s">
        <v>4</v>
      </c>
      <c r="B26" s="125"/>
      <c r="C26" s="40" t="str">
        <f>IF(OR('Inputs Segment 3'!$C$10='Safe- Conflicts'!$E$23),'Safe- Conflicts'!$E$22,"  ")</f>
        <v xml:space="preserve">  </v>
      </c>
      <c r="D26" s="49"/>
      <c r="E26" s="46" t="e">
        <f t="array" ref="E26">INDEX(Data!$E$15:$E$234,MATCH(D26,IF($C$10=Data!A$15:A$234,Data!$D$15:$D$234),0))</f>
        <v>#N/A</v>
      </c>
      <c r="F26" s="53"/>
    </row>
    <row r="27" spans="1:7" s="2" customFormat="1" ht="29.1" customHeight="1" x14ac:dyDescent="0.25">
      <c r="A27" t="s">
        <v>4</v>
      </c>
      <c r="B27" s="125"/>
      <c r="C27" s="42" t="str">
        <f>IF(OR('Inputs Segment 3'!$C$10='Safe- Conflicts'!$F$23,'Inputs Segment 3'!$C$10='Safe- Conflicts'!$F$24,'Inputs Segment 3'!$C$10='Safe- Conflicts'!$F$25),'Safe- Conflicts'!$F$22,"  ")</f>
        <v xml:space="preserve">  </v>
      </c>
      <c r="D27" s="33"/>
      <c r="E27" s="53" t="e">
        <f t="array" ref="E27">INDEX(Data!$E$15:$E$234,MATCH(D27,IF($C$10=Data!A$15:A$234,Data!$D$15:$D$234),0))</f>
        <v>#N/A</v>
      </c>
      <c r="F27" s="52"/>
    </row>
    <row r="28" spans="1:7" s="2" customFormat="1" ht="15.75" thickBot="1" x14ac:dyDescent="0.3">
      <c r="A28" s="35" t="s">
        <v>4</v>
      </c>
      <c r="B28" s="126"/>
      <c r="C28" s="9" t="str">
        <f>IF(OR('Inputs Segment 3'!$C$10='Safe- Conflicts'!$G$23,$C$10='Safe- Conflicts'!$G$24,$C$10='Safe- Conflicts'!$G$25),'Safe- Conflicts'!$G$22,"  ")</f>
        <v xml:space="preserve">  </v>
      </c>
      <c r="D28" s="69"/>
      <c r="E28" s="55" t="e">
        <f t="array" ref="E28">INDEX(Data!$E$15:$E$234,MATCH(D28,IF($C$10=Data!A$15:A$234,Data!$D$15:$D$234),0))</f>
        <v>#N/A</v>
      </c>
      <c r="F28" s="47"/>
    </row>
    <row r="29" spans="1:7" s="2" customFormat="1" ht="14.45" customHeight="1" x14ac:dyDescent="0.25">
      <c r="A29" t="s">
        <v>4</v>
      </c>
      <c r="B29" s="121" t="s">
        <v>131</v>
      </c>
      <c r="C29" s="40" t="str">
        <f>IF(OR('Inputs Segment 3'!$C$10=Direct!$B$20,'Inputs Segment 3'!$C$10=Direct!$B$21,'Inputs Segment 3'!$C$10=Direct!$B$22,'Inputs Segment 3'!$C$10=Direct!$B$23,C10=Direct!$B$24,'Inputs Segment 3'!C10=Direct!$B$25,'Inputs Segment 3'!$C$10=Direct!$B$26),Direct!$B$19,"  ")</f>
        <v xml:space="preserve">  </v>
      </c>
      <c r="D29" s="33"/>
      <c r="E29" s="53" t="e">
        <f t="array" ref="E29">INDEX(Data!$E$15:$E$234,MATCH(D29,IF($C$10=Data!A$15:A$234,Data!$D$15:$D$234),0))</f>
        <v>#N/A</v>
      </c>
      <c r="F29" s="13"/>
    </row>
    <row r="30" spans="1:7" s="2" customFormat="1" x14ac:dyDescent="0.25">
      <c r="A30" t="s">
        <v>4</v>
      </c>
      <c r="B30" s="122"/>
      <c r="C30" s="8" t="str">
        <f>IF(OR('Inputs Segment 3'!$C$10=Direct!$C$20,'Inputs Segment 3'!$C$10=Direct!$C$21),Direct!$C$19,"  ")</f>
        <v xml:space="preserve">  </v>
      </c>
      <c r="D30" s="49"/>
      <c r="E30" s="53" t="e">
        <f t="array" ref="E30">INDEX(Data!$E$15:$E$234,MATCH(D30,IF($C$10=Data!A$15:A$234,Data!$D$15:$D$234),0))</f>
        <v>#N/A</v>
      </c>
      <c r="F30" s="52"/>
    </row>
    <row r="31" spans="1:7" s="2" customFormat="1" ht="15.75" thickBot="1" x14ac:dyDescent="0.3">
      <c r="A31" s="35" t="s">
        <v>4</v>
      </c>
      <c r="B31" s="123"/>
      <c r="C31" s="41" t="str">
        <f>IF(OR('Inputs Segment 3'!$C$10=Direct!$D$20),Direct!$D$19,"  ")</f>
        <v xml:space="preserve">  </v>
      </c>
      <c r="D31" s="33"/>
      <c r="E31" s="55" t="e">
        <f t="array" ref="E31">INDEX(Data!$E$15:$E$234,MATCH(D31,IF($C$10=Data!A$15:A$234,Data!$D$15:$D$234),0))</f>
        <v>#N/A</v>
      </c>
      <c r="F31" s="47"/>
    </row>
    <row r="32" spans="1:7" s="2" customFormat="1" ht="29.1" customHeight="1" thickTop="1" x14ac:dyDescent="0.25">
      <c r="A32" t="s">
        <v>4</v>
      </c>
      <c r="B32" s="121" t="s">
        <v>6</v>
      </c>
      <c r="C32" s="12" t="str">
        <f>IF(OR('Inputs Segment 3'!$C$10=Comfort!$A$20,'Inputs Segment 3'!$C$10=Comfort!$A$21,'Inputs Segment 3'!$C$10=Comfort!$A$22,'Inputs Segment 3'!$C$10=Comfort!$A$23),Comfort!$A$19,"  ")</f>
        <v xml:space="preserve">  </v>
      </c>
      <c r="D32" s="68"/>
      <c r="E32" s="13" t="e">
        <f t="array" ref="E32">INDEX(Data!$E$15:$E$234,MATCH(D32,IF($C$10=Data!A$15:A$234,Data!$D$15:$D$234),0))</f>
        <v>#N/A</v>
      </c>
      <c r="F32" s="51"/>
    </row>
    <row r="33" spans="1:265" s="2" customFormat="1" x14ac:dyDescent="0.25">
      <c r="A33"/>
      <c r="B33" s="122"/>
      <c r="C33" s="40" t="str">
        <f>IF(OR('Inputs Segment 3'!$C$10=Comfort!$B$20,'Inputs Segment 3'!$C$10=Comfort!$B$21,'Inputs Segment 3'!$C$10=Comfort!$B$22,'Inputs Segment 3'!$C$10=Comfort!$B$23),Comfort!$B$19,"  ")</f>
        <v xml:space="preserve">  </v>
      </c>
      <c r="D33" s="33"/>
      <c r="E33" s="52" t="e">
        <f t="array" ref="E33">INDEX(Data!$E$15:$E$234,MATCH(D33,IF($C$10=Data!A$15:A$234,Data!$D$15:$D$234),0))</f>
        <v>#N/A</v>
      </c>
      <c r="F33" s="52"/>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row>
    <row r="34" spans="1:265" s="2" customFormat="1" ht="15.75" thickBot="1" x14ac:dyDescent="0.3">
      <c r="A34"/>
      <c r="B34" s="123"/>
      <c r="C34" s="9" t="str">
        <f>IF(OR('Inputs Segment 3'!$C$10=Comfort!$C$20,'Inputs Segment 3'!$C$10=Comfort!$C$21,'Inputs Segment 3'!$C$10=Comfort!$C$22,'Inputs Segment 3'!$C$10=Comfort!$C$23),Comfort!$C$19,"  ")</f>
        <v xml:space="preserve">  </v>
      </c>
      <c r="D34" s="41"/>
      <c r="E34" s="67" t="e">
        <f t="array" ref="E34">INDEX(Data!$E$15:$E$234,MATCH(D34,IF($C$10=Data!A$15:A$234,Data!$D$15:$D$234),0))</f>
        <v>#N/A</v>
      </c>
      <c r="F34" s="47"/>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row>
    <row r="35" spans="1:265" s="2" customFormat="1" x14ac:dyDescent="0.25">
      <c r="A35" t="s">
        <v>4</v>
      </c>
      <c r="B35" s="32"/>
      <c r="C35" s="33"/>
      <c r="D35" s="33"/>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row>
    <row r="36" spans="1:265" ht="14.45" customHeight="1" x14ac:dyDescent="0.25">
      <c r="A36" t="s">
        <v>6</v>
      </c>
      <c r="B36" s="32"/>
      <c r="C36" s="33"/>
      <c r="D36" s="33"/>
      <c r="E36" s="2"/>
    </row>
    <row r="37" spans="1:265" ht="14.45" customHeight="1" x14ac:dyDescent="0.25">
      <c r="A37" t="s">
        <v>6</v>
      </c>
      <c r="B37" s="32"/>
      <c r="C37" s="33"/>
      <c r="D37" s="33"/>
      <c r="E37" s="2"/>
    </row>
    <row r="38" spans="1:265" ht="14.45" customHeight="1" x14ac:dyDescent="0.25">
      <c r="A38" t="s">
        <v>6</v>
      </c>
      <c r="B38" s="32"/>
      <c r="C38" s="33"/>
      <c r="D38" s="33"/>
      <c r="E38" s="2"/>
    </row>
    <row r="39" spans="1:265" ht="14.45" customHeight="1" x14ac:dyDescent="0.25">
      <c r="A39" t="s">
        <v>6</v>
      </c>
      <c r="B39" s="32"/>
      <c r="C39" s="33"/>
      <c r="D39" s="33"/>
      <c r="E39" s="2"/>
    </row>
    <row r="40" spans="1:265" ht="14.45" customHeight="1" x14ac:dyDescent="0.25">
      <c r="A40" t="s">
        <v>6</v>
      </c>
      <c r="B40" s="32"/>
      <c r="C40" s="33"/>
      <c r="D40" s="33"/>
      <c r="E40" s="2"/>
    </row>
    <row r="41" spans="1:265" ht="15" customHeight="1" x14ac:dyDescent="0.25">
      <c r="B41" s="32"/>
      <c r="C41" s="33"/>
      <c r="D41" s="33"/>
      <c r="E41" s="2"/>
    </row>
    <row r="42" spans="1:265" ht="29.1" customHeight="1" x14ac:dyDescent="0.25">
      <c r="A42" t="s">
        <v>5</v>
      </c>
      <c r="B42" s="127"/>
      <c r="C42" s="33"/>
      <c r="D42" s="33"/>
      <c r="E42" s="2"/>
    </row>
    <row r="43" spans="1:265" x14ac:dyDescent="0.25">
      <c r="A43" t="s">
        <v>5</v>
      </c>
      <c r="B43" s="127"/>
      <c r="C43" s="33"/>
      <c r="D43" s="33"/>
      <c r="E43" s="2"/>
    </row>
    <row r="44" spans="1:265" x14ac:dyDescent="0.25">
      <c r="A44" t="s">
        <v>7</v>
      </c>
      <c r="B44" s="95"/>
      <c r="C44" s="33"/>
      <c r="D44" s="33"/>
      <c r="E44" s="2"/>
    </row>
    <row r="45" spans="1:265" ht="14.45" customHeight="1" x14ac:dyDescent="0.25">
      <c r="A45" t="s">
        <v>13</v>
      </c>
      <c r="B45" s="128"/>
      <c r="C45" s="33"/>
      <c r="D45" s="33"/>
      <c r="E45" s="2"/>
    </row>
    <row r="46" spans="1:265" ht="14.45" customHeight="1" x14ac:dyDescent="0.25">
      <c r="A46" t="s">
        <v>13</v>
      </c>
      <c r="B46" s="128"/>
      <c r="C46" s="33"/>
      <c r="D46" s="33"/>
      <c r="E46" s="2"/>
    </row>
    <row r="47" spans="1:265" x14ac:dyDescent="0.25">
      <c r="B47" s="128"/>
      <c r="C47" s="2"/>
      <c r="D47" s="33"/>
      <c r="E47" s="2"/>
    </row>
  </sheetData>
  <mergeCells count="7">
    <mergeCell ref="B45:B47"/>
    <mergeCell ref="B29:B31"/>
    <mergeCell ref="B13:B18"/>
    <mergeCell ref="B19:B21"/>
    <mergeCell ref="B22:B28"/>
    <mergeCell ref="B32:B34"/>
    <mergeCell ref="B42:B43"/>
  </mergeCells>
  <conditionalFormatting sqref="C13:C34">
    <cfRule type="containsBlanks" dxfId="47" priority="6">
      <formula>LEN(TRIM(C13))=0</formula>
    </cfRule>
  </conditionalFormatting>
  <conditionalFormatting sqref="E13:E47">
    <cfRule type="expression" dxfId="46" priority="1">
      <formula>"#N/A"</formula>
    </cfRule>
  </conditionalFormatting>
  <conditionalFormatting sqref="C4:C8 E13:E47">
    <cfRule type="cellIs" dxfId="45" priority="2" operator="equal">
      <formula>4</formula>
    </cfRule>
    <cfRule type="cellIs" dxfId="44" priority="3" operator="equal">
      <formula>3</formula>
    </cfRule>
    <cfRule type="cellIs" dxfId="43" priority="4" operator="equal">
      <formula>2</formula>
    </cfRule>
    <cfRule type="cellIs" dxfId="42" priority="5" operator="equal">
      <formula>1</formula>
    </cfRule>
  </conditionalFormatting>
  <dataValidations count="36">
    <dataValidation type="list" allowBlank="1" showInputMessage="1" showErrorMessage="1" sqref="C10:C11">
      <formula1>SegmentTypes</formula1>
    </dataValidation>
    <dataValidation type="list" allowBlank="1" showInputMessage="1" showErrorMessage="1" sqref="D47">
      <formula1>IF(OR($C$10="Signalised Intersection",$C$10="Unsignalised Intersection"),ATS,"  ")</formula1>
    </dataValidation>
    <dataValidation type="list" allowBlank="1" showInputMessage="1" showErrorMessage="1" sqref="D46">
      <formula1>IF(OR($C$10="Cycle Lane",$C$10="Mixed Traffic",$C$10="Separated Cycle Lane"),ALD,"  ")</formula1>
    </dataValidation>
    <dataValidation type="list" allowBlank="1" showInputMessage="1" showErrorMessage="1" sqref="D45">
      <formula1>IF(OR($C$10="Cycle Lane",$C$10="Mixed Traffic",$C$10="Separated Cycle Lane"),RCO,"  ")</formula1>
    </dataValidation>
    <dataValidation type="list" allowBlank="1" showInputMessage="1" showErrorMessage="1" sqref="D43">
      <formula1>IF(OR($C$10="Signalised Intersection",$C$10="Unsignalised Intersection"),DSL_I,"  ")</formula1>
    </dataValidation>
    <dataValidation type="list" allowBlank="1" showInputMessage="1" showErrorMessage="1" sqref="D42">
      <formula1>IF(OR($C$10="Cycle Lane",$C$10="Mixed Traffic",$C$10="Separated Cycle Lane",$C$10="Roundabout with Path"),DSL,DSL_RWP)</formula1>
    </dataValidation>
    <dataValidation type="list" allowBlank="1" showInputMessage="1" showErrorMessage="1" sqref="D44">
      <formula1>IF(OR($C$10="Cycle Lane",$C$10="Mixed Traffic",$C$10="Separated Cycle Lane"),ATT,"  ")</formula1>
    </dataValidation>
    <dataValidation type="list" allowBlank="1" showInputMessage="1" showErrorMessage="1" sqref="D41">
      <formula1>IF(OR($C$10="Cycle Lane",$C$10="Mixed Traffic",$C$10="Separated Cycle Lane"),SSL,"  ")</formula1>
    </dataValidation>
    <dataValidation type="list" allowBlank="1" showInputMessage="1" showErrorMessage="1" sqref="D40">
      <formula1>IF(OR($C$10="Cycle Lane",$C$10="Mixed Traffic",$C$10="Separated Cycle Lane"),SSS,"  ")</formula1>
    </dataValidation>
    <dataValidation type="list" allowBlank="1" showInputMessage="1" showErrorMessage="1" sqref="D39">
      <formula1>IF(OR($C$10="Cycle Lane",$C$10="Mixed Traffic",$C$10="Separated Cycle Lane"),SSAR,"  ")</formula1>
    </dataValidation>
    <dataValidation type="list" allowBlank="1" showInputMessage="1" showErrorMessage="1" sqref="D38">
      <formula1>IF(OR($C$10="Cycle Lane",$C$10="Mixed Traffic",$C$10="Separated Cycle Lane"),SSPS,"  ")</formula1>
    </dataValidation>
    <dataValidation type="list" allowBlank="1" showInputMessage="1" showErrorMessage="1" sqref="D37">
      <formula1>IF(OR($C$10="Cycle Lane",$C$10="Mixed Traffic",$C$10="Separated Cycle Lane"),DGS,"  ")</formula1>
    </dataValidation>
    <dataValidation type="list" allowBlank="1" showInputMessage="1" showErrorMessage="1" sqref="D36">
      <formula1>IF(OR($C$10="Cycle Lane",$C$10="Mixed Traffic",$C$10="Separated Cycle Lane"),UGS,"  ")</formula1>
    </dataValidation>
    <dataValidation type="list" allowBlank="1" showInputMessage="1" showErrorMessage="1" sqref="D35">
      <formula1>IF($C$10="Roundabout with Path",SCW_RWP,"  ")</formula1>
    </dataValidation>
    <dataValidation type="list" allowBlank="1" showInputMessage="1" showErrorMessage="1" sqref="D34">
      <formula1>IF(OR($C$10="Cycle Lane",$C$10="Mixed Traffic",$C$10="Separated Cycle Path",$C$10="Shared Path"),SS,"  ")</formula1>
    </dataValidation>
    <dataValidation type="list" allowBlank="1" showInputMessage="1" showErrorMessage="1" sqref="D33">
      <formula1>IF(OR($C$10="Cycle Lane",$C$10="Mixed Traffic",$C$10="Separated Cycle Path",$C$10="Shared Path"),DS,"  ")</formula1>
    </dataValidation>
    <dataValidation type="list" allowBlank="1" showInputMessage="1" showErrorMessage="1" sqref="D32">
      <formula1>IF(OR($C$10="Cycle Lane",$C$10="Mixed Traffic",$C$10="Separated Cycle Path",$C$10="Shared Path"),US,"  ")</formula1>
    </dataValidation>
    <dataValidation type="list" allowBlank="1" showInputMessage="1" showErrorMessage="1" sqref="D31">
      <formula1>IF($C$10="Shared Path",PP,"  ")</formula1>
    </dataValidation>
    <dataValidation type="list" allowBlank="1" showInputMessage="1" showErrorMessage="1" sqref="D30">
      <formula1>IF(OR($C$10="Unsignalised Intersection",$C$10="Signalised Intersection",$C$10="Roundabout"),JT,"  ")</formula1>
    </dataValidation>
    <dataValidation type="list" allowBlank="1" showInputMessage="1" showErrorMessage="1" sqref="D29">
      <formula1>IF(OR($C$10="Cycle Lane",$C$10="Mixed Traffic",$C$10="Separated Cycle Path",$C$10="Shared Path"),GDM,IF($C$10="Roundabout",GDR,GDI))</formula1>
    </dataValidation>
    <dataValidation type="list" allowBlank="1" showInputMessage="1" showErrorMessage="1" sqref="D28">
      <formula1>IF(OR($C$10="Signalised Intersection",$C$10="Unsignalised Intersection",$C$10="Roundabout"),PL," ")</formula1>
    </dataValidation>
    <dataValidation type="list" allowBlank="1" showInputMessage="1" showErrorMessage="1" sqref="D27">
      <formula1>IF(OR($C$10="Signalised Intersection",$C$10="Roundabout",$C$10="Unsignalised Intersection"),LCI,"  ")</formula1>
    </dataValidation>
    <dataValidation type="list" allowBlank="1" showInputMessage="1" showErrorMessage="1" sqref="D26">
      <formula1>IF($C$10="Signalised Intersection",SIG," ")</formula1>
    </dataValidation>
    <dataValidation type="list" allowBlank="1" showInputMessage="1" showErrorMessage="1" sqref="D25">
      <formula1>IF(OR($C$10="Separated Cycle Path",$C$10="Shared Path"),DICP,DICL)</formula1>
    </dataValidation>
    <dataValidation type="list" allowBlank="1" showInputMessage="1" showErrorMessage="1" sqref="D24">
      <formula1>IF(OR($C$10="Cycle Lane",$C$10="Separated Cycle Path",$C$10="Shared Path"),ITS,"  ")</formula1>
    </dataValidation>
    <dataValidation type="list" allowBlank="1" showInputMessage="1" showErrorMessage="1" sqref="D23">
      <formula1>IF(OR($C$10="Cycle Lane",$C$10="Separated Cycle Path",$C$10="Shared Path"),CPS,"  ")</formula1>
    </dataValidation>
    <dataValidation type="list" allowBlank="1" showInputMessage="1" showErrorMessage="1" sqref="D22">
      <formula1>IF(OR($C$10="Cycle Lane",$C$10="Separated Cycle Path",$C$10="Shared Path"),CLB,"  ")</formula1>
    </dataValidation>
    <dataValidation type="list" allowBlank="1" showInputMessage="1" showErrorMessage="1" sqref="D21">
      <formula1>IF($C$10="Signalised Intersection",QS," ")</formula1>
    </dataValidation>
    <dataValidation type="list" allowBlank="1" showInputMessage="1" showErrorMessage="1" sqref="D19">
      <formula1>IF(OR($C$10="Cycle Lane",$C$10="Separated Cycle Path"),PW,SPW)</formula1>
    </dataValidation>
    <dataValidation type="list" allowBlank="1" showInputMessage="1" showErrorMessage="1" sqref="D18">
      <formula1>IF($C$10="Unsignalised Intersection",LTC," ")</formula1>
    </dataValidation>
    <dataValidation type="list" allowBlank="1" showInputMessage="1" showErrorMessage="1" sqref="D15">
      <formula1>IF($C$10="Cycle Lane",StreetWidth_CL,StreetWidth_MT)</formula1>
    </dataValidation>
    <dataValidation type="list" allowBlank="1" showInputMessage="1" showErrorMessage="1" sqref="D13">
      <formula1>IF($C$10="Cycle Lane",ADT_CL,ADT_MT)</formula1>
    </dataValidation>
    <dataValidation type="list" allowBlank="1" showInputMessage="1" showErrorMessage="1" sqref="D14">
      <formula1>IF($C$10="Cycle Lane",TS_CL,TS_MT)</formula1>
    </dataValidation>
    <dataValidation type="list" allowBlank="1" showInputMessage="1" showErrorMessage="1" sqref="D20">
      <formula1>IF(OR($C$10="Unsignalised Intersection",$C$10="Signalised Intersection"),KR,"  ")</formula1>
    </dataValidation>
    <dataValidation type="list" allowBlank="1" showInputMessage="1" showErrorMessage="1" sqref="D16">
      <formula1>IF(OR($C$10="Unsignalised Intersection"),TSC,TSCR)</formula1>
    </dataValidation>
    <dataValidation type="list" allowBlank="1" showInputMessage="1" showErrorMessage="1" sqref="D17">
      <formula1>IF(OR($C$10="Unsignalised Intersection",$C$10="Roundabout"),TSUI,TSSI)</formula1>
    </dataValidation>
  </dataValidation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E47"/>
  <sheetViews>
    <sheetView topLeftCell="B1" zoomScale="99" zoomScaleNormal="90" workbookViewId="0">
      <selection activeCell="F12" sqref="F12"/>
    </sheetView>
  </sheetViews>
  <sheetFormatPr defaultRowHeight="15" x14ac:dyDescent="0.25"/>
  <cols>
    <col min="1" max="1" width="20.625" hidden="1" customWidth="1"/>
    <col min="2" max="2" width="22.875" customWidth="1"/>
    <col min="3" max="3" width="32.875" customWidth="1"/>
    <col min="4" max="4" width="83.5" customWidth="1"/>
    <col min="5" max="5" width="14.5" customWidth="1"/>
    <col min="6" max="6" width="27" style="2" bestFit="1" customWidth="1"/>
    <col min="7" max="12" width="24.875" customWidth="1"/>
    <col min="16" max="16" width="8.875" customWidth="1"/>
  </cols>
  <sheetData>
    <row r="1" spans="1:7" ht="24" thickBot="1" x14ac:dyDescent="0.4">
      <c r="B1" s="6" t="s">
        <v>169</v>
      </c>
    </row>
    <row r="2" spans="1:7" ht="21.75" thickBot="1" x14ac:dyDescent="0.4">
      <c r="B2" s="1" t="s">
        <v>141</v>
      </c>
      <c r="C2" s="94"/>
    </row>
    <row r="3" spans="1:7" ht="15.75" hidden="1" thickBot="1" x14ac:dyDescent="0.3">
      <c r="B3" s="15" t="s">
        <v>50</v>
      </c>
      <c r="C3" s="18"/>
    </row>
    <row r="4" spans="1:7" ht="45.75" hidden="1" thickBot="1" x14ac:dyDescent="0.3">
      <c r="B4" s="43" t="s">
        <v>57</v>
      </c>
      <c r="C4" s="14">
        <f t="array" ref="C4">IF(OR(C10="Shared Path",C10="Separated Cycle Path"),1,(MAX(IF(ISERROR(E13:E18),0,$E$13:$E$18))))</f>
        <v>0</v>
      </c>
    </row>
    <row r="5" spans="1:7" ht="30.75" hidden="1" thickBot="1" x14ac:dyDescent="0.3">
      <c r="B5" s="28" t="s">
        <v>58</v>
      </c>
      <c r="C5" s="14">
        <f t="array" ref="C5">MAX(IF(ISERROR(E$19:E$21),0,$E$19:$E$21))</f>
        <v>0</v>
      </c>
    </row>
    <row r="6" spans="1:7" ht="30.75" hidden="1" thickBot="1" x14ac:dyDescent="0.3">
      <c r="B6" s="28" t="s">
        <v>59</v>
      </c>
      <c r="C6" s="14">
        <f t="array" ref="C6">MAX(IF(ISERROR(E$22:E$28),0,$E$22:$E$28))</f>
        <v>0</v>
      </c>
    </row>
    <row r="7" spans="1:7" ht="15.75" hidden="1" thickBot="1" x14ac:dyDescent="0.3">
      <c r="B7" s="37" t="s">
        <v>53</v>
      </c>
      <c r="C7" s="14">
        <f t="array" ref="C7">MAX(IF(ISERROR(E$29:E$31),0,$E$29:$E$31))</f>
        <v>0</v>
      </c>
    </row>
    <row r="8" spans="1:7" ht="15.75" hidden="1" thickBot="1" x14ac:dyDescent="0.3">
      <c r="B8" s="14" t="s">
        <v>6</v>
      </c>
      <c r="C8" s="47">
        <f t="array" ref="C8">MAX(IF(ISERROR($E$32:$E$34),0,$E$32:$E$34))</f>
        <v>0</v>
      </c>
    </row>
    <row r="9" spans="1:7" ht="19.5" thickBot="1" x14ac:dyDescent="0.35">
      <c r="C9" s="19"/>
    </row>
    <row r="10" spans="1:7" ht="21.75" thickBot="1" x14ac:dyDescent="0.4">
      <c r="B10" s="20" t="s">
        <v>37</v>
      </c>
      <c r="C10" s="22"/>
    </row>
    <row r="11" spans="1:7" ht="21.75" thickBot="1" x14ac:dyDescent="0.4">
      <c r="B11" s="20"/>
      <c r="C11" s="21"/>
    </row>
    <row r="12" spans="1:7" s="2" customFormat="1" ht="45.75" thickBot="1" x14ac:dyDescent="0.3">
      <c r="A12" t="s">
        <v>24</v>
      </c>
      <c r="B12" s="56" t="s">
        <v>24</v>
      </c>
      <c r="C12" s="56" t="s">
        <v>49</v>
      </c>
      <c r="D12" s="57" t="s">
        <v>26</v>
      </c>
      <c r="E12" s="58" t="s">
        <v>38</v>
      </c>
      <c r="F12" s="57" t="s">
        <v>234</v>
      </c>
    </row>
    <row r="13" spans="1:7" s="2" customFormat="1" ht="43.5" customHeight="1" x14ac:dyDescent="0.25">
      <c r="A13" t="s">
        <v>4</v>
      </c>
      <c r="B13" s="124" t="s">
        <v>57</v>
      </c>
      <c r="C13" s="12" t="str">
        <f>IF(OR($C$10='Safe-Infrastructure Type'!$A$25,'Inputs Segment 4'!$C$10='Safe-Infrastructure Type'!$A$26),'Safe-Infrastructure Type'!$A$24,"  ")</f>
        <v xml:space="preserve">  </v>
      </c>
      <c r="D13" s="48"/>
      <c r="E13" s="13" t="e">
        <f t="array" ref="E13">INDEX(Data!$E$15:$E$234,MATCH(D13,IF($C$10=Data!A$15:A$234,Data!$D$15:$D$234),0))</f>
        <v>#N/A</v>
      </c>
      <c r="F13" s="106"/>
      <c r="G13" s="3"/>
    </row>
    <row r="14" spans="1:7" s="2" customFormat="1" ht="43.5" customHeight="1" x14ac:dyDescent="0.25">
      <c r="A14"/>
      <c r="B14" s="125"/>
      <c r="C14" s="40" t="str">
        <f>IF(OR($C$10='Safe-Infrastructure Type'!$B$25,'Inputs Segment 4'!$C$10='Safe-Infrastructure Type'!$B$26),'Safe-Infrastructure Type'!$B$24,"  ")</f>
        <v xml:space="preserve">  </v>
      </c>
      <c r="D14" s="33"/>
      <c r="E14" s="53" t="e">
        <f t="array" ref="E14">INDEX(Data!$E$15:$E$234,MATCH(D14,IF($C$10=Data!A$15:A$234,Data!$D$15:$D$234),0))</f>
        <v>#N/A</v>
      </c>
      <c r="F14" s="46"/>
    </row>
    <row r="15" spans="1:7" s="2" customFormat="1" ht="33.6" customHeight="1" x14ac:dyDescent="0.25">
      <c r="A15" t="s">
        <v>4</v>
      </c>
      <c r="B15" s="125"/>
      <c r="C15" s="8" t="str">
        <f>IF(OR($C$10='Safe-Infrastructure Type'!$C$25,'Inputs Segment 4'!$C$10='Safe-Infrastructure Type'!C26),'Safe-Infrastructure Type'!$C$24,"  ")</f>
        <v xml:space="preserve">  </v>
      </c>
      <c r="D15" s="49"/>
      <c r="E15" s="52" t="e">
        <f t="array" ref="E15">INDEX(Data!$E$15:$E$234,MATCH(D15,IF($C$10=Data!A$15:A$234,Data!$D$15:$D$234),0))</f>
        <v>#N/A</v>
      </c>
      <c r="F15" s="52"/>
    </row>
    <row r="16" spans="1:7" s="2" customFormat="1" ht="33.6" customHeight="1" x14ac:dyDescent="0.25">
      <c r="A16"/>
      <c r="B16" s="125"/>
      <c r="C16" s="40" t="str">
        <f>IF(OR($C$10='Safe-Infrastructure Type'!D25,'Inputs Segment 4'!$C$10='Safe-Infrastructure Type'!D26),'Safe-Infrastructure Type'!D24,"  ")</f>
        <v xml:space="preserve">  </v>
      </c>
      <c r="D16" s="49"/>
      <c r="E16" s="46" t="e">
        <f t="array" ref="E16">INDEX(Data!$E$15:$E$234,MATCH(D16,IF($C$10=Data!A$15:A$234,Data!$D$15:$D$234),0))</f>
        <v>#N/A</v>
      </c>
      <c r="F16" s="52"/>
    </row>
    <row r="17" spans="1:7" s="2" customFormat="1" ht="33.6" customHeight="1" x14ac:dyDescent="0.25">
      <c r="A17"/>
      <c r="B17" s="125"/>
      <c r="C17" s="8" t="str">
        <f>IF(OR('Inputs Segment 4'!$C$10='Safe-Infrastructure Type'!$E$25,'Inputs Segment 4'!$C$10='Safe-Infrastructure Type'!$E$26,'Inputs Segment 4'!$C$10='Safe-Infrastructure Type'!$E$27),'Safe-Infrastructure Type'!$E$24,"  ")</f>
        <v xml:space="preserve">  </v>
      </c>
      <c r="D17" s="33"/>
      <c r="E17" s="52" t="e">
        <f t="array" ref="E17">INDEX(Data!$E$15:$E$234,MATCH(D17,IF($C$10=Data!A$15:A$234,Data!$D$15:$D$234),0))</f>
        <v>#N/A</v>
      </c>
      <c r="F17" s="53"/>
    </row>
    <row r="18" spans="1:7" s="2" customFormat="1" ht="15.75" thickBot="1" x14ac:dyDescent="0.3">
      <c r="A18" s="35" t="s">
        <v>4</v>
      </c>
      <c r="B18" s="126"/>
      <c r="C18" s="41" t="str">
        <f>IF(OR($C$10='Safe-Infrastructure Type'!$F$25),'Safe-Infrastructure Type'!$F$24,"  ")</f>
        <v xml:space="preserve">  </v>
      </c>
      <c r="D18" s="69"/>
      <c r="E18" s="54" t="e">
        <f t="array" ref="E18">INDEX(Data!$E$15:$E$234,MATCH(D18,IF($C$10=Data!A$15:A$234,Data!$D$15:$D$234),0))</f>
        <v>#N/A</v>
      </c>
      <c r="F18" s="55"/>
      <c r="G18" s="3"/>
    </row>
    <row r="19" spans="1:7" s="2" customFormat="1" ht="14.45" customHeight="1" x14ac:dyDescent="0.25">
      <c r="A19" s="36" t="s">
        <v>4</v>
      </c>
      <c r="B19" s="124" t="s">
        <v>58</v>
      </c>
      <c r="C19" s="12" t="str">
        <f>IF(OR('Inputs Segment 4'!$C$10='Safe- Facility Dimensions'!$A$14,'Inputs Segment 4'!$C$10='Safe- Facility Dimensions'!$A$15,'Inputs Segment 4'!$C$10='Safe- Facility Dimensions'!$A$16),'Safe- Facility Dimensions'!$A$13,"  ")</f>
        <v xml:space="preserve">  </v>
      </c>
      <c r="D19" s="33"/>
      <c r="E19" s="51" t="e">
        <f t="array" ref="E19">INDEX(Data!$E$15:$E$234,MATCH(D19,IF($C$10=Data!A$15:A$234,Data!$D$15:$D$234),0))</f>
        <v>#N/A</v>
      </c>
      <c r="F19" s="13"/>
      <c r="G19" s="3"/>
    </row>
    <row r="20" spans="1:7" s="2" customFormat="1" x14ac:dyDescent="0.25">
      <c r="A20" s="2" t="s">
        <v>4</v>
      </c>
      <c r="B20" s="125"/>
      <c r="C20" s="40" t="str">
        <f>IF(OR('Inputs Segment 4'!$C$10='Safe- Facility Dimensions'!$B$14,'Inputs Segment 4'!$C$10='Safe- Facility Dimensions'!$B$15),'Safe- Facility Dimensions'!$B$13,"  ")</f>
        <v xml:space="preserve">  </v>
      </c>
      <c r="D20" s="49"/>
      <c r="E20" s="52" t="e">
        <f t="array" ref="E20">INDEX(Data!$E$15:$E$234,MATCH(D20,IF($C$10=Data!A$15:A$234,Data!$D$15:$D$234),0))</f>
        <v>#N/A</v>
      </c>
      <c r="F20" s="53"/>
      <c r="G20" s="3"/>
    </row>
    <row r="21" spans="1:7" s="2" customFormat="1" ht="15.75" thickBot="1" x14ac:dyDescent="0.3">
      <c r="A21" s="35" t="s">
        <v>4</v>
      </c>
      <c r="B21" s="126"/>
      <c r="C21" s="9" t="str">
        <f>IF(OR('Inputs Segment 4'!$C$10='Safe- Facility Dimensions'!$C$14),'Safe- Facility Dimensions'!$C$13,"  ")</f>
        <v xml:space="preserve">  </v>
      </c>
      <c r="D21" s="33"/>
      <c r="E21" s="54" t="e">
        <f t="array" ref="E21">INDEX(Data!$E$15:$E$234,MATCH(D21,IF($C$10=Data!A$15:A$234,Data!$D$15:$D$234),0))</f>
        <v>#N/A</v>
      </c>
      <c r="F21" s="55"/>
    </row>
    <row r="22" spans="1:7" s="2" customFormat="1" ht="29.1" customHeight="1" thickTop="1" x14ac:dyDescent="0.25">
      <c r="A22" t="s">
        <v>4</v>
      </c>
      <c r="B22" s="124" t="s">
        <v>59</v>
      </c>
      <c r="C22" s="38" t="str">
        <f>IF(OR('Inputs Segment 4'!$C$10='Safe- Conflicts'!$A$23,'Inputs Segment 4'!$C$10='Safe- Conflicts'!$A$24,'Inputs Segment 4'!$C$10='Safe- Conflicts'!$A$25),'Safe- Conflicts'!$A$22,"  ")</f>
        <v xml:space="preserve">  </v>
      </c>
      <c r="D22" s="68"/>
      <c r="E22" s="13" t="e">
        <f t="array" ref="E22">INDEX(Data!$E$15:$E$234,MATCH(D22,IF($C$10=Data!A$15:A$234,Data!$D$15:$D$234),0))</f>
        <v>#N/A</v>
      </c>
      <c r="F22" s="51"/>
    </row>
    <row r="23" spans="1:7" s="2" customFormat="1" x14ac:dyDescent="0.25">
      <c r="A23" t="s">
        <v>4</v>
      </c>
      <c r="B23" s="125"/>
      <c r="C23" s="8" t="str">
        <f>IF(OR('Inputs Segment 4'!$C$10='Safe- Conflicts'!$B$23,'Inputs Segment 4'!$C$10='Safe- Conflicts'!$B$24,'Inputs Segment 4'!$C$10='Safe- Conflicts'!$B$25),'Safe- Conflicts'!$B$22,"  ")</f>
        <v xml:space="preserve">  </v>
      </c>
      <c r="D23" s="50"/>
      <c r="E23" s="53" t="e">
        <f t="array" ref="E23">INDEX(Data!$E$15:$E$234,MATCH(D23,IF($C$10=Data!A$15:A$234,Data!$D$15:$D$234),0))</f>
        <v>#N/A</v>
      </c>
      <c r="F23" s="52"/>
      <c r="G23" s="3"/>
    </row>
    <row r="24" spans="1:7" s="2" customFormat="1" x14ac:dyDescent="0.25">
      <c r="A24" t="s">
        <v>4</v>
      </c>
      <c r="B24" s="125"/>
      <c r="C24" s="39" t="str">
        <f>IF(OR('Inputs Segment 4'!$C$10='Safe- Conflicts'!$C$23,'Inputs Segment 4'!$C$10='Safe- Conflicts'!$C$24,'Inputs Segment 4'!$C$10='Safe- Conflicts'!$C$25),'Safe- Conflicts'!$C$22,"  ")</f>
        <v xml:space="preserve">  </v>
      </c>
      <c r="D24" s="49"/>
      <c r="E24" s="53" t="e">
        <f t="array" ref="E24">INDEX(Data!$E$15:$E$234,MATCH(D24,IF($C$10=Data!A$15:A$234,Data!$D$15:$D$234),0))</f>
        <v>#N/A</v>
      </c>
      <c r="F24" s="52"/>
      <c r="G24" s="3"/>
    </row>
    <row r="25" spans="1:7" s="2" customFormat="1" x14ac:dyDescent="0.25">
      <c r="A25" t="s">
        <v>4</v>
      </c>
      <c r="B25" s="125"/>
      <c r="C25" s="40" t="str">
        <f>IF(OR('Inputs Segment 4'!$C$10='Safe- Conflicts'!$D$23,'Inputs Segment 4'!$C$10='Safe- Conflicts'!$D$24,'Inputs Segment 4'!$C$10='Safe- Conflicts'!$D$25),'Safe- Conflicts'!$D$22,"  ")</f>
        <v xml:space="preserve">  </v>
      </c>
      <c r="D25" s="49"/>
      <c r="E25" s="52" t="e">
        <f t="array" ref="E25">INDEX(Data!$E$15:$E$234,MATCH(D25,IF($C$10=Data!A$15:A$234,Data!$D$15:$D$234),0))</f>
        <v>#N/A</v>
      </c>
      <c r="F25" s="46"/>
    </row>
    <row r="26" spans="1:7" s="2" customFormat="1" ht="14.45" customHeight="1" x14ac:dyDescent="0.25">
      <c r="A26" t="s">
        <v>4</v>
      </c>
      <c r="B26" s="125"/>
      <c r="C26" s="40" t="str">
        <f>IF(OR('Inputs Segment 4'!$C$10='Safe- Conflicts'!$E$23),'Safe- Conflicts'!$E$22,"  ")</f>
        <v xml:space="preserve">  </v>
      </c>
      <c r="D26" s="49"/>
      <c r="E26" s="46" t="e">
        <f t="array" ref="E26">INDEX(Data!$E$15:$E$234,MATCH(D26,IF($C$10=Data!A$15:A$234,Data!$D$15:$D$234),0))</f>
        <v>#N/A</v>
      </c>
      <c r="F26" s="53"/>
    </row>
    <row r="27" spans="1:7" s="2" customFormat="1" ht="29.1" customHeight="1" x14ac:dyDescent="0.25">
      <c r="A27" t="s">
        <v>4</v>
      </c>
      <c r="B27" s="125"/>
      <c r="C27" s="42" t="str">
        <f>IF(OR('Inputs Segment 4'!$C$10='Safe- Conflicts'!$F$23,'Inputs Segment 4'!$C$10='Safe- Conflicts'!$F$24,'Inputs Segment 4'!$C$10='Safe- Conflicts'!$F$25),'Safe- Conflicts'!$F$22,"  ")</f>
        <v xml:space="preserve">  </v>
      </c>
      <c r="D27" s="33"/>
      <c r="E27" s="53" t="e">
        <f t="array" ref="E27">INDEX(Data!$E$15:$E$234,MATCH(D27,IF($C$10=Data!A$15:A$234,Data!$D$15:$D$234),0))</f>
        <v>#N/A</v>
      </c>
      <c r="F27" s="52"/>
    </row>
    <row r="28" spans="1:7" s="2" customFormat="1" ht="15.75" thickBot="1" x14ac:dyDescent="0.3">
      <c r="A28" s="35" t="s">
        <v>4</v>
      </c>
      <c r="B28" s="126"/>
      <c r="C28" s="9" t="str">
        <f>IF(OR('Inputs Segment 4'!$C$10='Safe- Conflicts'!$G$23,$C$10='Safe- Conflicts'!$G$24,$C$10='Safe- Conflicts'!$G$25),'Safe- Conflicts'!$G$22,"  ")</f>
        <v xml:space="preserve">  </v>
      </c>
      <c r="D28" s="69"/>
      <c r="E28" s="55" t="e">
        <f t="array" ref="E28">INDEX(Data!$E$15:$E$234,MATCH(D28,IF($C$10=Data!A$15:A$234,Data!$D$15:$D$234),0))</f>
        <v>#N/A</v>
      </c>
      <c r="F28" s="47"/>
    </row>
    <row r="29" spans="1:7" s="2" customFormat="1" ht="14.45" customHeight="1" x14ac:dyDescent="0.25">
      <c r="A29" t="s">
        <v>4</v>
      </c>
      <c r="B29" s="121" t="s">
        <v>131</v>
      </c>
      <c r="C29" s="40" t="str">
        <f>IF(OR('Inputs Segment 4'!$C$10=Direct!$B$20,'Inputs Segment 4'!$C$10=Direct!$B$21,'Inputs Segment 4'!$C$10=Direct!$B$22,'Inputs Segment 4'!$C$10=Direct!$B$23,C10=Direct!$B$24,'Inputs Segment 4'!C10=Direct!$B$25,'Inputs Segment 4'!$C$10=Direct!$B$26),Direct!$B$19,"  ")</f>
        <v xml:space="preserve">  </v>
      </c>
      <c r="D29" s="33"/>
      <c r="E29" s="53" t="e">
        <f t="array" ref="E29">INDEX(Data!$E$15:$E$234,MATCH(D29,IF($C$10=Data!A$15:A$234,Data!$D$15:$D$234),0))</f>
        <v>#N/A</v>
      </c>
      <c r="F29" s="13"/>
    </row>
    <row r="30" spans="1:7" s="2" customFormat="1" x14ac:dyDescent="0.25">
      <c r="A30" t="s">
        <v>4</v>
      </c>
      <c r="B30" s="122"/>
      <c r="C30" s="8" t="str">
        <f>IF(OR('Inputs Segment 4'!$C$10=Direct!$C$20,'Inputs Segment 4'!$C$10=Direct!$C$21),Direct!$C$19,"  ")</f>
        <v xml:space="preserve">  </v>
      </c>
      <c r="D30" s="49"/>
      <c r="E30" s="53" t="e">
        <f t="array" ref="E30">INDEX(Data!$E$15:$E$234,MATCH(D30,IF($C$10=Data!A$15:A$234,Data!$D$15:$D$234),0))</f>
        <v>#N/A</v>
      </c>
      <c r="F30" s="52"/>
    </row>
    <row r="31" spans="1:7" s="2" customFormat="1" ht="15.75" thickBot="1" x14ac:dyDescent="0.3">
      <c r="A31" s="35" t="s">
        <v>4</v>
      </c>
      <c r="B31" s="123"/>
      <c r="C31" s="41" t="str">
        <f>IF(OR('Inputs Segment 4'!$C$10=Direct!$D$20),Direct!$D$19,"  ")</f>
        <v xml:space="preserve">  </v>
      </c>
      <c r="D31" s="33"/>
      <c r="E31" s="55" t="e">
        <f t="array" ref="E31">INDEX(Data!$E$15:$E$234,MATCH(D31,IF($C$10=Data!A$15:A$234,Data!$D$15:$D$234),0))</f>
        <v>#N/A</v>
      </c>
      <c r="F31" s="47"/>
    </row>
    <row r="32" spans="1:7" s="2" customFormat="1" ht="29.1" customHeight="1" thickTop="1" x14ac:dyDescent="0.25">
      <c r="A32" t="s">
        <v>4</v>
      </c>
      <c r="B32" s="121" t="s">
        <v>6</v>
      </c>
      <c r="C32" s="12" t="str">
        <f>IF(OR('Inputs Segment 4'!$C$10=Comfort!$A$20,'Inputs Segment 4'!$C$10=Comfort!$A$21,'Inputs Segment 4'!$C$10=Comfort!$A$22,'Inputs Segment 4'!$C$10=Comfort!$A$23),Comfort!$A$19,"  ")</f>
        <v xml:space="preserve">  </v>
      </c>
      <c r="D32" s="68"/>
      <c r="E32" s="13" t="e">
        <f t="array" ref="E32">INDEX(Data!$E$15:$E$234,MATCH(D32,IF($C$10=Data!A$15:A$234,Data!$D$15:$D$234),0))</f>
        <v>#N/A</v>
      </c>
      <c r="F32" s="51"/>
    </row>
    <row r="33" spans="1:265" s="2" customFormat="1" x14ac:dyDescent="0.25">
      <c r="A33"/>
      <c r="B33" s="122"/>
      <c r="C33" s="40" t="str">
        <f>IF(OR('Inputs Segment 4'!$C$10=Comfort!$B$20,'Inputs Segment 4'!$C$10=Comfort!$B$21,'Inputs Segment 4'!$C$10=Comfort!$B$22,'Inputs Segment 4'!$C$10=Comfort!$B$23),Comfort!$B$19,"  ")</f>
        <v xml:space="preserve">  </v>
      </c>
      <c r="D33" s="33"/>
      <c r="E33" s="52" t="e">
        <f t="array" ref="E33">INDEX(Data!$E$15:$E$234,MATCH(D33,IF($C$10=Data!A$15:A$234,Data!$D$15:$D$234),0))</f>
        <v>#N/A</v>
      </c>
      <c r="F33" s="52"/>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row>
    <row r="34" spans="1:265" s="2" customFormat="1" ht="15.75" thickBot="1" x14ac:dyDescent="0.3">
      <c r="A34"/>
      <c r="B34" s="123"/>
      <c r="C34" s="9" t="str">
        <f>IF(OR('Inputs Segment 4'!$C$10=Comfort!$C$20,'Inputs Segment 4'!$C$10=Comfort!$C$21,'Inputs Segment 4'!$C$10=Comfort!$C$22,'Inputs Segment 4'!$C$10=Comfort!$C$23),Comfort!$C$19,"  ")</f>
        <v xml:space="preserve">  </v>
      </c>
      <c r="D34" s="41"/>
      <c r="E34" s="67" t="e">
        <f t="array" ref="E34">INDEX(Data!$E$15:$E$234,MATCH(D34,IF($C$10=Data!A$15:A$234,Data!$D$15:$D$234),0))</f>
        <v>#N/A</v>
      </c>
      <c r="F34" s="47"/>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row>
    <row r="35" spans="1:265" s="2" customFormat="1" x14ac:dyDescent="0.25">
      <c r="A35" t="s">
        <v>4</v>
      </c>
      <c r="B35" s="32"/>
      <c r="C35" s="33"/>
      <c r="D35" s="33"/>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row>
    <row r="36" spans="1:265" ht="14.45" customHeight="1" x14ac:dyDescent="0.25">
      <c r="A36" t="s">
        <v>6</v>
      </c>
      <c r="B36" s="32"/>
      <c r="C36" s="33"/>
      <c r="D36" s="33"/>
      <c r="E36" s="2"/>
    </row>
    <row r="37" spans="1:265" ht="14.45" customHeight="1" x14ac:dyDescent="0.25">
      <c r="A37" t="s">
        <v>6</v>
      </c>
      <c r="B37" s="32"/>
      <c r="C37" s="33"/>
      <c r="D37" s="33"/>
      <c r="E37" s="2"/>
    </row>
    <row r="38" spans="1:265" ht="14.45" customHeight="1" x14ac:dyDescent="0.25">
      <c r="A38" t="s">
        <v>6</v>
      </c>
      <c r="B38" s="32"/>
      <c r="C38" s="33"/>
      <c r="D38" s="33"/>
      <c r="E38" s="2"/>
    </row>
    <row r="39" spans="1:265" ht="14.45" customHeight="1" x14ac:dyDescent="0.25">
      <c r="A39" t="s">
        <v>6</v>
      </c>
      <c r="B39" s="32"/>
      <c r="C39" s="33"/>
      <c r="D39" s="33"/>
      <c r="E39" s="2"/>
    </row>
    <row r="40" spans="1:265" ht="14.45" customHeight="1" x14ac:dyDescent="0.25">
      <c r="A40" t="s">
        <v>6</v>
      </c>
      <c r="B40" s="32"/>
      <c r="C40" s="33"/>
      <c r="D40" s="33"/>
      <c r="E40" s="2"/>
    </row>
    <row r="41" spans="1:265" ht="15" customHeight="1" x14ac:dyDescent="0.25">
      <c r="B41" s="32"/>
      <c r="C41" s="33"/>
      <c r="D41" s="33"/>
      <c r="E41" s="2"/>
    </row>
    <row r="42" spans="1:265" ht="29.1" customHeight="1" x14ac:dyDescent="0.25">
      <c r="A42" t="s">
        <v>5</v>
      </c>
      <c r="B42" s="127"/>
      <c r="C42" s="33"/>
      <c r="D42" s="33"/>
      <c r="E42" s="2"/>
    </row>
    <row r="43" spans="1:265" x14ac:dyDescent="0.25">
      <c r="A43" t="s">
        <v>5</v>
      </c>
      <c r="B43" s="127"/>
      <c r="C43" s="33"/>
      <c r="D43" s="33"/>
      <c r="E43" s="2"/>
    </row>
    <row r="44" spans="1:265" x14ac:dyDescent="0.25">
      <c r="A44" t="s">
        <v>7</v>
      </c>
      <c r="B44" s="95"/>
      <c r="C44" s="33"/>
      <c r="D44" s="33"/>
      <c r="E44" s="2"/>
    </row>
    <row r="45" spans="1:265" ht="14.45" customHeight="1" x14ac:dyDescent="0.25">
      <c r="A45" t="s">
        <v>13</v>
      </c>
      <c r="B45" s="128"/>
      <c r="C45" s="33"/>
      <c r="D45" s="33"/>
      <c r="E45" s="2"/>
    </row>
    <row r="46" spans="1:265" ht="14.45" customHeight="1" x14ac:dyDescent="0.25">
      <c r="A46" t="s">
        <v>13</v>
      </c>
      <c r="B46" s="128"/>
      <c r="C46" s="33"/>
      <c r="D46" s="33"/>
      <c r="E46" s="2"/>
    </row>
    <row r="47" spans="1:265" x14ac:dyDescent="0.25">
      <c r="B47" s="128"/>
      <c r="C47" s="2"/>
      <c r="D47" s="33"/>
      <c r="E47" s="2"/>
    </row>
  </sheetData>
  <mergeCells count="7">
    <mergeCell ref="B45:B47"/>
    <mergeCell ref="B29:B31"/>
    <mergeCell ref="B13:B18"/>
    <mergeCell ref="B19:B21"/>
    <mergeCell ref="B22:B28"/>
    <mergeCell ref="B32:B34"/>
    <mergeCell ref="B42:B43"/>
  </mergeCells>
  <conditionalFormatting sqref="C13:C34">
    <cfRule type="containsBlanks" dxfId="41" priority="6">
      <formula>LEN(TRIM(C13))=0</formula>
    </cfRule>
  </conditionalFormatting>
  <conditionalFormatting sqref="E13:E47">
    <cfRule type="expression" dxfId="40" priority="1">
      <formula>"#N/A"</formula>
    </cfRule>
  </conditionalFormatting>
  <conditionalFormatting sqref="C4:C8 E13:E47">
    <cfRule type="cellIs" dxfId="39" priority="2" operator="equal">
      <formula>4</formula>
    </cfRule>
    <cfRule type="cellIs" dxfId="38" priority="3" operator="equal">
      <formula>3</formula>
    </cfRule>
    <cfRule type="cellIs" dxfId="37" priority="4" operator="equal">
      <formula>2</formula>
    </cfRule>
    <cfRule type="cellIs" dxfId="36" priority="5" operator="equal">
      <formula>1</formula>
    </cfRule>
  </conditionalFormatting>
  <dataValidations count="36">
    <dataValidation type="list" allowBlank="1" showInputMessage="1" showErrorMessage="1" sqref="D17">
      <formula1>IF(OR($C$10="Unsignalised Intersection",$C$10="Roundabout"),TSUI,TSSI)</formula1>
    </dataValidation>
    <dataValidation type="list" allowBlank="1" showInputMessage="1" showErrorMessage="1" sqref="D16">
      <formula1>IF(OR($C$10="Unsignalised Intersection"),TSC,TSCR)</formula1>
    </dataValidation>
    <dataValidation type="list" allowBlank="1" showInputMessage="1" showErrorMessage="1" sqref="D20">
      <formula1>IF(OR($C$10="Unsignalised Intersection",$C$10="Signalised Intersection"),KR,"  ")</formula1>
    </dataValidation>
    <dataValidation type="list" allowBlank="1" showInputMessage="1" showErrorMessage="1" sqref="D14">
      <formula1>IF($C$10="Cycle Lane",TS_CL,TS_MT)</formula1>
    </dataValidation>
    <dataValidation type="list" allowBlank="1" showInputMessage="1" showErrorMessage="1" sqref="D13">
      <formula1>IF($C$10="Cycle Lane",ADT_CL,ADT_MT)</formula1>
    </dataValidation>
    <dataValidation type="list" allowBlank="1" showInputMessage="1" showErrorMessage="1" sqref="D15">
      <formula1>IF($C$10="Cycle Lane",StreetWidth_CL,StreetWidth_MT)</formula1>
    </dataValidation>
    <dataValidation type="list" allowBlank="1" showInputMessage="1" showErrorMessage="1" sqref="D18">
      <formula1>IF($C$10="Unsignalised Intersection",LTC," ")</formula1>
    </dataValidation>
    <dataValidation type="list" allowBlank="1" showInputMessage="1" showErrorMessage="1" sqref="D19">
      <formula1>IF(OR($C$10="Cycle Lane",$C$10="Separated Cycle Path"),PW,SPW)</formula1>
    </dataValidation>
    <dataValidation type="list" allowBlank="1" showInputMessage="1" showErrorMessage="1" sqref="D21">
      <formula1>IF($C$10="Signalised Intersection",QS," ")</formula1>
    </dataValidation>
    <dataValidation type="list" allowBlank="1" showInputMessage="1" showErrorMessage="1" sqref="D22">
      <formula1>IF(OR($C$10="Cycle Lane",$C$10="Separated Cycle Path",$C$10="Shared Path"),CLB,"  ")</formula1>
    </dataValidation>
    <dataValidation type="list" allowBlank="1" showInputMessage="1" showErrorMessage="1" sqref="D23">
      <formula1>IF(OR($C$10="Cycle Lane",$C$10="Separated Cycle Path",$C$10="Shared Path"),CPS,"  ")</formula1>
    </dataValidation>
    <dataValidation type="list" allowBlank="1" showInputMessage="1" showErrorMessage="1" sqref="D24">
      <formula1>IF(OR($C$10="Cycle Lane",$C$10="Separated Cycle Path",$C$10="Shared Path"),ITS,"  ")</formula1>
    </dataValidation>
    <dataValidation type="list" allowBlank="1" showInputMessage="1" showErrorMessage="1" sqref="D25">
      <formula1>IF(OR($C$10="Separated Cycle Path",$C$10="Shared Path"),DICP,DICL)</formula1>
    </dataValidation>
    <dataValidation type="list" allowBlank="1" showInputMessage="1" showErrorMessage="1" sqref="D26">
      <formula1>IF($C$10="Signalised Intersection",SIG," ")</formula1>
    </dataValidation>
    <dataValidation type="list" allowBlank="1" showInputMessage="1" showErrorMessage="1" sqref="D27">
      <formula1>IF(OR($C$10="Signalised Intersection",$C$10="Roundabout",$C$10="Unsignalised Intersection"),LCI,"  ")</formula1>
    </dataValidation>
    <dataValidation type="list" allowBlank="1" showInputMessage="1" showErrorMessage="1" sqref="D28">
      <formula1>IF(OR($C$10="Signalised Intersection",$C$10="Unsignalised Intersection",$C$10="Roundabout"),PL," ")</formula1>
    </dataValidation>
    <dataValidation type="list" allowBlank="1" showInputMessage="1" showErrorMessage="1" sqref="D29">
      <formula1>IF(OR($C$10="Cycle Lane",$C$10="Mixed Traffic",$C$10="Separated Cycle Path",$C$10="Shared Path"),GDM,IF($C$10="Roundabout",GDR,GDI))</formula1>
    </dataValidation>
    <dataValidation type="list" allowBlank="1" showInputMessage="1" showErrorMessage="1" sqref="D30">
      <formula1>IF(OR($C$10="Unsignalised Intersection",$C$10="Signalised Intersection",$C$10="Roundabout"),JT,"  ")</formula1>
    </dataValidation>
    <dataValidation type="list" allowBlank="1" showInputMessage="1" showErrorMessage="1" sqref="D31">
      <formula1>IF($C$10="Shared Path",PP,"  ")</formula1>
    </dataValidation>
    <dataValidation type="list" allowBlank="1" showInputMessage="1" showErrorMessage="1" sqref="D32">
      <formula1>IF(OR($C$10="Cycle Lane",$C$10="Mixed Traffic",$C$10="Separated Cycle Path",$C$10="Shared Path"),US,"  ")</formula1>
    </dataValidation>
    <dataValidation type="list" allowBlank="1" showInputMessage="1" showErrorMessage="1" sqref="D33">
      <formula1>IF(OR($C$10="Cycle Lane",$C$10="Mixed Traffic",$C$10="Separated Cycle Path",$C$10="Shared Path"),DS,"  ")</formula1>
    </dataValidation>
    <dataValidation type="list" allowBlank="1" showInputMessage="1" showErrorMessage="1" sqref="D34">
      <formula1>IF(OR($C$10="Cycle Lane",$C$10="Mixed Traffic",$C$10="Separated Cycle Path",$C$10="Shared Path"),SS,"  ")</formula1>
    </dataValidation>
    <dataValidation type="list" allowBlank="1" showInputMessage="1" showErrorMessage="1" sqref="D35">
      <formula1>IF($C$10="Roundabout with Path",SCW_RWP,"  ")</formula1>
    </dataValidation>
    <dataValidation type="list" allowBlank="1" showInputMessage="1" showErrorMessage="1" sqref="D36">
      <formula1>IF(OR($C$10="Cycle Lane",$C$10="Mixed Traffic",$C$10="Separated Cycle Lane"),UGS,"  ")</formula1>
    </dataValidation>
    <dataValidation type="list" allowBlank="1" showInputMessage="1" showErrorMessage="1" sqref="D37">
      <formula1>IF(OR($C$10="Cycle Lane",$C$10="Mixed Traffic",$C$10="Separated Cycle Lane"),DGS,"  ")</formula1>
    </dataValidation>
    <dataValidation type="list" allowBlank="1" showInputMessage="1" showErrorMessage="1" sqref="D38">
      <formula1>IF(OR($C$10="Cycle Lane",$C$10="Mixed Traffic",$C$10="Separated Cycle Lane"),SSPS,"  ")</formula1>
    </dataValidation>
    <dataValidation type="list" allowBlank="1" showInputMessage="1" showErrorMessage="1" sqref="D39">
      <formula1>IF(OR($C$10="Cycle Lane",$C$10="Mixed Traffic",$C$10="Separated Cycle Lane"),SSAR,"  ")</formula1>
    </dataValidation>
    <dataValidation type="list" allowBlank="1" showInputMessage="1" showErrorMessage="1" sqref="D40">
      <formula1>IF(OR($C$10="Cycle Lane",$C$10="Mixed Traffic",$C$10="Separated Cycle Lane"),SSS,"  ")</formula1>
    </dataValidation>
    <dataValidation type="list" allowBlank="1" showInputMessage="1" showErrorMessage="1" sqref="D41">
      <formula1>IF(OR($C$10="Cycle Lane",$C$10="Mixed Traffic",$C$10="Separated Cycle Lane"),SSL,"  ")</formula1>
    </dataValidation>
    <dataValidation type="list" allowBlank="1" showInputMessage="1" showErrorMessage="1" sqref="D44">
      <formula1>IF(OR($C$10="Cycle Lane",$C$10="Mixed Traffic",$C$10="Separated Cycle Lane"),ATT,"  ")</formula1>
    </dataValidation>
    <dataValidation type="list" allowBlank="1" showInputMessage="1" showErrorMessage="1" sqref="D42">
      <formula1>IF(OR($C$10="Cycle Lane",$C$10="Mixed Traffic",$C$10="Separated Cycle Lane",$C$10="Roundabout with Path"),DSL,DSL_RWP)</formula1>
    </dataValidation>
    <dataValidation type="list" allowBlank="1" showInputMessage="1" showErrorMessage="1" sqref="D43">
      <formula1>IF(OR($C$10="Signalised Intersection",$C$10="Unsignalised Intersection"),DSL_I,"  ")</formula1>
    </dataValidation>
    <dataValidation type="list" allowBlank="1" showInputMessage="1" showErrorMessage="1" sqref="D45">
      <formula1>IF(OR($C$10="Cycle Lane",$C$10="Mixed Traffic",$C$10="Separated Cycle Lane"),RCO,"  ")</formula1>
    </dataValidation>
    <dataValidation type="list" allowBlank="1" showInputMessage="1" showErrorMessage="1" sqref="D46">
      <formula1>IF(OR($C$10="Cycle Lane",$C$10="Mixed Traffic",$C$10="Separated Cycle Lane"),ALD,"  ")</formula1>
    </dataValidation>
    <dataValidation type="list" allowBlank="1" showInputMessage="1" showErrorMessage="1" sqref="D47">
      <formula1>IF(OR($C$10="Signalised Intersection",$C$10="Unsignalised Intersection"),ATS,"  ")</formula1>
    </dataValidation>
    <dataValidation type="list" allowBlank="1" showInputMessage="1" showErrorMessage="1" sqref="C10:C11">
      <formula1>SegmentTypes</formula1>
    </dataValidation>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E47"/>
  <sheetViews>
    <sheetView topLeftCell="B1" zoomScale="99" zoomScaleNormal="90" workbookViewId="0">
      <selection activeCell="F12" sqref="F12"/>
    </sheetView>
  </sheetViews>
  <sheetFormatPr defaultRowHeight="15" x14ac:dyDescent="0.25"/>
  <cols>
    <col min="1" max="1" width="20.625" hidden="1" customWidth="1"/>
    <col min="2" max="2" width="22.875" customWidth="1"/>
    <col min="3" max="3" width="32.875" customWidth="1"/>
    <col min="4" max="4" width="83.5" customWidth="1"/>
    <col min="5" max="5" width="14.5" customWidth="1"/>
    <col min="6" max="6" width="27" style="2" bestFit="1" customWidth="1"/>
    <col min="7" max="12" width="24.875" customWidth="1"/>
    <col min="16" max="16" width="8.875" customWidth="1"/>
  </cols>
  <sheetData>
    <row r="1" spans="1:7" ht="24" thickBot="1" x14ac:dyDescent="0.4">
      <c r="B1" s="6" t="s">
        <v>233</v>
      </c>
    </row>
    <row r="2" spans="1:7" ht="21.75" thickBot="1" x14ac:dyDescent="0.4">
      <c r="B2" s="1" t="s">
        <v>142</v>
      </c>
      <c r="C2" s="94"/>
    </row>
    <row r="3" spans="1:7" ht="15.75" hidden="1" thickBot="1" x14ac:dyDescent="0.3">
      <c r="B3" s="15" t="s">
        <v>50</v>
      </c>
      <c r="C3" s="18"/>
    </row>
    <row r="4" spans="1:7" ht="45.75" hidden="1" thickBot="1" x14ac:dyDescent="0.3">
      <c r="B4" s="43" t="s">
        <v>57</v>
      </c>
      <c r="C4" s="14">
        <f t="array" ref="C4">IF(OR(C10="Shared Path",C10="Separated Cycle Path"),1,(MAX(IF(ISERROR(E13:E18),0,$E$13:$E$18))))</f>
        <v>0</v>
      </c>
    </row>
    <row r="5" spans="1:7" ht="30.75" hidden="1" thickBot="1" x14ac:dyDescent="0.3">
      <c r="B5" s="28" t="s">
        <v>58</v>
      </c>
      <c r="C5" s="14">
        <f t="array" ref="C5">MAX(IF(ISERROR(E$19:E$21),0,$E$19:$E$21))</f>
        <v>0</v>
      </c>
    </row>
    <row r="6" spans="1:7" ht="30.75" hidden="1" thickBot="1" x14ac:dyDescent="0.3">
      <c r="B6" s="28" t="s">
        <v>59</v>
      </c>
      <c r="C6" s="14">
        <f t="array" ref="C6">MAX(IF(ISERROR(E$22:E$28),0,$E$22:$E$28))</f>
        <v>0</v>
      </c>
    </row>
    <row r="7" spans="1:7" ht="15.75" hidden="1" thickBot="1" x14ac:dyDescent="0.3">
      <c r="B7" s="37" t="s">
        <v>53</v>
      </c>
      <c r="C7" s="14">
        <f t="array" ref="C7">MAX(IF(ISERROR(E$29:E$31),0,$E$29:$E$31))</f>
        <v>0</v>
      </c>
    </row>
    <row r="8" spans="1:7" ht="15.75" hidden="1" thickBot="1" x14ac:dyDescent="0.3">
      <c r="B8" s="14" t="s">
        <v>6</v>
      </c>
      <c r="C8" s="47">
        <f t="array" ref="C8">MAX(IF(ISERROR($E$32:$E$34),0,$E$32:$E$34))</f>
        <v>0</v>
      </c>
    </row>
    <row r="9" spans="1:7" ht="19.5" thickBot="1" x14ac:dyDescent="0.35">
      <c r="C9" s="19"/>
    </row>
    <row r="10" spans="1:7" ht="21.75" thickBot="1" x14ac:dyDescent="0.4">
      <c r="B10" s="20" t="s">
        <v>37</v>
      </c>
      <c r="C10" s="22"/>
    </row>
    <row r="11" spans="1:7" ht="21.75" thickBot="1" x14ac:dyDescent="0.4">
      <c r="B11" s="20"/>
      <c r="C11" s="21"/>
    </row>
    <row r="12" spans="1:7" s="2" customFormat="1" ht="45.75" thickBot="1" x14ac:dyDescent="0.3">
      <c r="A12" t="s">
        <v>24</v>
      </c>
      <c r="B12" s="56" t="s">
        <v>24</v>
      </c>
      <c r="C12" s="56" t="s">
        <v>49</v>
      </c>
      <c r="D12" s="57" t="s">
        <v>26</v>
      </c>
      <c r="E12" s="58" t="s">
        <v>38</v>
      </c>
      <c r="F12" s="57" t="s">
        <v>234</v>
      </c>
    </row>
    <row r="13" spans="1:7" s="2" customFormat="1" ht="43.5" customHeight="1" x14ac:dyDescent="0.25">
      <c r="A13" t="s">
        <v>4</v>
      </c>
      <c r="B13" s="124" t="s">
        <v>57</v>
      </c>
      <c r="C13" s="12" t="str">
        <f>IF(OR($C$10='Safe-Infrastructure Type'!$A$25,'Inputs Segment 5'!$C$10='Safe-Infrastructure Type'!$A$26),'Safe-Infrastructure Type'!$A$24,"  ")</f>
        <v xml:space="preserve">  </v>
      </c>
      <c r="D13" s="48"/>
      <c r="E13" s="13" t="e">
        <f t="array" ref="E13">INDEX(Data!$E$15:$E$234,MATCH(D13,IF($C$10=Data!A$15:A$234,Data!$D$15:$D$234),0))</f>
        <v>#N/A</v>
      </c>
      <c r="F13" s="106"/>
      <c r="G13" s="3"/>
    </row>
    <row r="14" spans="1:7" s="2" customFormat="1" ht="43.5" customHeight="1" x14ac:dyDescent="0.25">
      <c r="A14"/>
      <c r="B14" s="125"/>
      <c r="C14" s="40" t="str">
        <f>IF(OR($C$10='Safe-Infrastructure Type'!$B$25,'Inputs Segment 5'!$C$10='Safe-Infrastructure Type'!$B$26),'Safe-Infrastructure Type'!$B$24,"  ")</f>
        <v xml:space="preserve">  </v>
      </c>
      <c r="D14" s="33"/>
      <c r="E14" s="53" t="e">
        <f t="array" ref="E14">INDEX(Data!$E$15:$E$234,MATCH(D14,IF($C$10=Data!A$15:A$234,Data!$D$15:$D$234),0))</f>
        <v>#N/A</v>
      </c>
      <c r="F14" s="46"/>
    </row>
    <row r="15" spans="1:7" s="2" customFormat="1" ht="33.6" customHeight="1" x14ac:dyDescent="0.25">
      <c r="A15" t="s">
        <v>4</v>
      </c>
      <c r="B15" s="125"/>
      <c r="C15" s="8" t="str">
        <f>IF(OR($C$10='Safe-Infrastructure Type'!$C$25,'Inputs Segment 5'!$C$10='Safe-Infrastructure Type'!C26),'Safe-Infrastructure Type'!$C$24,"  ")</f>
        <v xml:space="preserve">  </v>
      </c>
      <c r="D15" s="49"/>
      <c r="E15" s="52" t="e">
        <f t="array" ref="E15">INDEX(Data!$E$15:$E$234,MATCH(D15,IF($C$10=Data!A$15:A$234,Data!$D$15:$D$234),0))</f>
        <v>#N/A</v>
      </c>
      <c r="F15" s="52"/>
    </row>
    <row r="16" spans="1:7" s="2" customFormat="1" ht="33.6" customHeight="1" x14ac:dyDescent="0.25">
      <c r="A16"/>
      <c r="B16" s="125"/>
      <c r="C16" s="40" t="str">
        <f>IF(OR($C$10='Safe-Infrastructure Type'!D25,'Inputs Segment 5'!$C$10='Safe-Infrastructure Type'!D26),'Safe-Infrastructure Type'!D24,"  ")</f>
        <v xml:space="preserve">  </v>
      </c>
      <c r="D16" s="49"/>
      <c r="E16" s="46" t="e">
        <f t="array" ref="E16">INDEX(Data!$E$15:$E$234,MATCH(D16,IF($C$10=Data!A$15:A$234,Data!$D$15:$D$234),0))</f>
        <v>#N/A</v>
      </c>
      <c r="F16" s="52"/>
    </row>
    <row r="17" spans="1:7" s="2" customFormat="1" ht="33.6" customHeight="1" x14ac:dyDescent="0.25">
      <c r="A17"/>
      <c r="B17" s="125"/>
      <c r="C17" s="8" t="str">
        <f>IF(OR('Inputs Segment 5'!$C$10='Safe-Infrastructure Type'!$E$25,'Inputs Segment 5'!$C$10='Safe-Infrastructure Type'!$E$26,'Inputs Segment 5'!$C$10='Safe-Infrastructure Type'!$E$27),'Safe-Infrastructure Type'!$E$24,"  ")</f>
        <v xml:space="preserve">  </v>
      </c>
      <c r="D17" s="33"/>
      <c r="E17" s="52" t="e">
        <f t="array" ref="E17">INDEX(Data!$E$15:$E$234,MATCH(D17,IF($C$10=Data!A$15:A$234,Data!$D$15:$D$234),0))</f>
        <v>#N/A</v>
      </c>
      <c r="F17" s="53"/>
    </row>
    <row r="18" spans="1:7" s="2" customFormat="1" ht="15.75" thickBot="1" x14ac:dyDescent="0.3">
      <c r="A18" s="35" t="s">
        <v>4</v>
      </c>
      <c r="B18" s="126"/>
      <c r="C18" s="41" t="str">
        <f>IF(OR($C$10='Safe-Infrastructure Type'!$F$25),'Safe-Infrastructure Type'!$F$24,"  ")</f>
        <v xml:space="preserve">  </v>
      </c>
      <c r="D18" s="69"/>
      <c r="E18" s="54" t="e">
        <f t="array" ref="E18">INDEX(Data!$E$15:$E$234,MATCH(D18,IF($C$10=Data!A$15:A$234,Data!$D$15:$D$234),0))</f>
        <v>#N/A</v>
      </c>
      <c r="F18" s="55"/>
      <c r="G18" s="3"/>
    </row>
    <row r="19" spans="1:7" s="2" customFormat="1" ht="14.45" customHeight="1" x14ac:dyDescent="0.25">
      <c r="A19" s="36" t="s">
        <v>4</v>
      </c>
      <c r="B19" s="124" t="s">
        <v>58</v>
      </c>
      <c r="C19" s="12" t="str">
        <f>IF(OR('Inputs Segment 5'!$C$10='Safe- Facility Dimensions'!$A$14,'Inputs Segment 5'!$C$10='Safe- Facility Dimensions'!$A$15,'Inputs Segment 5'!$C$10='Safe- Facility Dimensions'!$A$16),'Safe- Facility Dimensions'!$A$13,"  ")</f>
        <v xml:space="preserve">  </v>
      </c>
      <c r="D19" s="33"/>
      <c r="E19" s="51" t="e">
        <f t="array" ref="E19">INDEX(Data!$E$15:$E$234,MATCH(D19,IF($C$10=Data!A$15:A$234,Data!$D$15:$D$234),0))</f>
        <v>#N/A</v>
      </c>
      <c r="F19" s="13"/>
      <c r="G19" s="3"/>
    </row>
    <row r="20" spans="1:7" s="2" customFormat="1" x14ac:dyDescent="0.25">
      <c r="A20" s="2" t="s">
        <v>4</v>
      </c>
      <c r="B20" s="125"/>
      <c r="C20" s="40" t="str">
        <f>IF(OR('Inputs Segment 5'!$C$10='Safe- Facility Dimensions'!$B$14,'Inputs Segment 5'!$C$10='Safe- Facility Dimensions'!$B$15),'Safe- Facility Dimensions'!$B$13,"  ")</f>
        <v xml:space="preserve">  </v>
      </c>
      <c r="D20" s="49"/>
      <c r="E20" s="52" t="e">
        <f t="array" ref="E20">INDEX(Data!$E$15:$E$234,MATCH(D20,IF($C$10=Data!A$15:A$234,Data!$D$15:$D$234),0))</f>
        <v>#N/A</v>
      </c>
      <c r="F20" s="53"/>
      <c r="G20" s="3"/>
    </row>
    <row r="21" spans="1:7" s="2" customFormat="1" ht="15.75" thickBot="1" x14ac:dyDescent="0.3">
      <c r="A21" s="35" t="s">
        <v>4</v>
      </c>
      <c r="B21" s="126"/>
      <c r="C21" s="9" t="str">
        <f>IF(OR('Inputs Segment 5'!$C$10='Safe- Facility Dimensions'!$C$14),'Safe- Facility Dimensions'!$C$13,"  ")</f>
        <v xml:space="preserve">  </v>
      </c>
      <c r="D21" s="33"/>
      <c r="E21" s="54" t="e">
        <f t="array" ref="E21">INDEX(Data!$E$15:$E$234,MATCH(D21,IF($C$10=Data!A$15:A$234,Data!$D$15:$D$234),0))</f>
        <v>#N/A</v>
      </c>
      <c r="F21" s="55"/>
    </row>
    <row r="22" spans="1:7" s="2" customFormat="1" ht="29.1" customHeight="1" thickTop="1" x14ac:dyDescent="0.25">
      <c r="A22" t="s">
        <v>4</v>
      </c>
      <c r="B22" s="124" t="s">
        <v>59</v>
      </c>
      <c r="C22" s="38" t="str">
        <f>IF(OR('Inputs Segment 5'!$C$10='Safe- Conflicts'!$A$23,'Inputs Segment 5'!$C$10='Safe- Conflicts'!$A$24,'Inputs Segment 5'!$C$10='Safe- Conflicts'!$A$25),'Safe- Conflicts'!$A$22,"  ")</f>
        <v xml:space="preserve">  </v>
      </c>
      <c r="D22" s="68"/>
      <c r="E22" s="13" t="e">
        <f t="array" ref="E22">INDEX(Data!$E$15:$E$234,MATCH(D22,IF($C$10=Data!A$15:A$234,Data!$D$15:$D$234),0))</f>
        <v>#N/A</v>
      </c>
      <c r="F22" s="51"/>
    </row>
    <row r="23" spans="1:7" s="2" customFormat="1" x14ac:dyDescent="0.25">
      <c r="A23" t="s">
        <v>4</v>
      </c>
      <c r="B23" s="125"/>
      <c r="C23" s="8" t="str">
        <f>IF(OR('Inputs Segment 5'!$C$10='Safe- Conflicts'!$B$23,'Inputs Segment 5'!$C$10='Safe- Conflicts'!$B$24,'Inputs Segment 5'!$C$10='Safe- Conflicts'!$B$25),'Safe- Conflicts'!$B$22,"  ")</f>
        <v xml:space="preserve">  </v>
      </c>
      <c r="D23" s="50"/>
      <c r="E23" s="53" t="e">
        <f t="array" ref="E23">INDEX(Data!$E$15:$E$234,MATCH(D23,IF($C$10=Data!A$15:A$234,Data!$D$15:$D$234),0))</f>
        <v>#N/A</v>
      </c>
      <c r="F23" s="52"/>
      <c r="G23" s="3"/>
    </row>
    <row r="24" spans="1:7" s="2" customFormat="1" x14ac:dyDescent="0.25">
      <c r="A24" t="s">
        <v>4</v>
      </c>
      <c r="B24" s="125"/>
      <c r="C24" s="39" t="str">
        <f>IF(OR('Inputs Segment 5'!$C$10='Safe- Conflicts'!$C$23,'Inputs Segment 5'!$C$10='Safe- Conflicts'!$C$24,'Inputs Segment 5'!$C$10='Safe- Conflicts'!$C$25),'Safe- Conflicts'!$C$22,"  ")</f>
        <v xml:space="preserve">  </v>
      </c>
      <c r="D24" s="49"/>
      <c r="E24" s="53" t="e">
        <f t="array" ref="E24">INDEX(Data!$E$15:$E$234,MATCH(D24,IF($C$10=Data!A$15:A$234,Data!$D$15:$D$234),0))</f>
        <v>#N/A</v>
      </c>
      <c r="F24" s="52"/>
      <c r="G24" s="3"/>
    </row>
    <row r="25" spans="1:7" s="2" customFormat="1" x14ac:dyDescent="0.25">
      <c r="A25" t="s">
        <v>4</v>
      </c>
      <c r="B25" s="125"/>
      <c r="C25" s="40" t="str">
        <f>IF(OR('Inputs Segment 5'!$C$10='Safe- Conflicts'!$D$23,'Inputs Segment 5'!$C$10='Safe- Conflicts'!$D$24,'Inputs Segment 5'!$C$10='Safe- Conflicts'!$D$25),'Safe- Conflicts'!$D$22,"  ")</f>
        <v xml:space="preserve">  </v>
      </c>
      <c r="D25" s="49"/>
      <c r="E25" s="52" t="e">
        <f t="array" ref="E25">INDEX(Data!$E$15:$E$234,MATCH(D25,IF($C$10=Data!A$15:A$234,Data!$D$15:$D$234),0))</f>
        <v>#N/A</v>
      </c>
      <c r="F25" s="46"/>
    </row>
    <row r="26" spans="1:7" s="2" customFormat="1" ht="14.45" customHeight="1" x14ac:dyDescent="0.25">
      <c r="A26" t="s">
        <v>4</v>
      </c>
      <c r="B26" s="125"/>
      <c r="C26" s="40" t="str">
        <f>IF(OR('Inputs Segment 5'!$C$10='Safe- Conflicts'!$E$23),'Safe- Conflicts'!$E$22,"  ")</f>
        <v xml:space="preserve">  </v>
      </c>
      <c r="D26" s="49"/>
      <c r="E26" s="46" t="e">
        <f t="array" ref="E26">INDEX(Data!$E$15:$E$234,MATCH(D26,IF($C$10=Data!A$15:A$234,Data!$D$15:$D$234),0))</f>
        <v>#N/A</v>
      </c>
      <c r="F26" s="53"/>
    </row>
    <row r="27" spans="1:7" s="2" customFormat="1" ht="29.1" customHeight="1" x14ac:dyDescent="0.25">
      <c r="A27" t="s">
        <v>4</v>
      </c>
      <c r="B27" s="125"/>
      <c r="C27" s="42" t="str">
        <f>IF(OR('Inputs Segment 5'!$C$10='Safe- Conflicts'!$F$23,'Inputs Segment 5'!$C$10='Safe- Conflicts'!$F$24,'Inputs Segment 5'!$C$10='Safe- Conflicts'!$F$25),'Safe- Conflicts'!$F$22,"  ")</f>
        <v xml:space="preserve">  </v>
      </c>
      <c r="D27" s="33"/>
      <c r="E27" s="53" t="e">
        <f t="array" ref="E27">INDEX(Data!$E$15:$E$234,MATCH(D27,IF($C$10=Data!A$15:A$234,Data!$D$15:$D$234),0))</f>
        <v>#N/A</v>
      </c>
      <c r="F27" s="52"/>
    </row>
    <row r="28" spans="1:7" s="2" customFormat="1" ht="15.75" thickBot="1" x14ac:dyDescent="0.3">
      <c r="A28" s="35" t="s">
        <v>4</v>
      </c>
      <c r="B28" s="126"/>
      <c r="C28" s="9" t="str">
        <f>IF(OR('Inputs Segment 5'!$C$10='Safe- Conflicts'!$G$23,$C$10='Safe- Conflicts'!$G$24,$C$10='Safe- Conflicts'!$G$25),'Safe- Conflicts'!$G$22,"  ")</f>
        <v xml:space="preserve">  </v>
      </c>
      <c r="D28" s="69"/>
      <c r="E28" s="55" t="e">
        <f t="array" ref="E28">INDEX(Data!$E$15:$E$234,MATCH(D28,IF($C$10=Data!A$15:A$234,Data!$D$15:$D$234),0))</f>
        <v>#N/A</v>
      </c>
      <c r="F28" s="47"/>
    </row>
    <row r="29" spans="1:7" s="2" customFormat="1" ht="14.45" customHeight="1" x14ac:dyDescent="0.25">
      <c r="A29" t="s">
        <v>4</v>
      </c>
      <c r="B29" s="96" t="s">
        <v>131</v>
      </c>
      <c r="C29" s="40" t="str">
        <f>IF(OR('Inputs Segment 5'!$C$10=Direct!$B$20,'Inputs Segment 5'!$C$10=Direct!$B$21,'Inputs Segment 5'!$C$10=Direct!$B$22,'Inputs Segment 5'!$C$10=Direct!$B$23,C10=Direct!$B$24,'Inputs Segment 5'!C10=Direct!$B$25,'Inputs Segment 5'!$C$10=Direct!$B$26),Direct!$B$19,"  ")</f>
        <v xml:space="preserve">  </v>
      </c>
      <c r="D29" s="33"/>
      <c r="E29" s="53" t="e">
        <f t="array" ref="E29">INDEX(Data!$E$15:$E$234,MATCH(D29,IF($C$10=Data!A$15:A$234,Data!$D$15:$D$234),0))</f>
        <v>#N/A</v>
      </c>
      <c r="F29" s="13"/>
    </row>
    <row r="30" spans="1:7" s="2" customFormat="1" x14ac:dyDescent="0.25">
      <c r="A30" t="s">
        <v>4</v>
      </c>
      <c r="B30" s="97"/>
      <c r="C30" s="8" t="str">
        <f>IF(OR('Inputs Segment 5'!$C$10=Direct!$C$20,'Inputs Segment 5'!$C$10=Direct!$C$21),Direct!$C$19,"  ")</f>
        <v xml:space="preserve">  </v>
      </c>
      <c r="D30" s="49"/>
      <c r="E30" s="53" t="e">
        <f t="array" ref="E30">INDEX(Data!$E$15:$E$234,MATCH(D30,IF($C$10=Data!A$15:A$234,Data!$D$15:$D$234),0))</f>
        <v>#N/A</v>
      </c>
      <c r="F30" s="52"/>
    </row>
    <row r="31" spans="1:7" s="2" customFormat="1" ht="15.75" thickBot="1" x14ac:dyDescent="0.3">
      <c r="A31" s="35" t="s">
        <v>4</v>
      </c>
      <c r="B31" s="98"/>
      <c r="C31" s="41" t="str">
        <f>IF(OR('Inputs Segment 5'!$C$10=Direct!$D$20),Direct!$D$19,"  ")</f>
        <v xml:space="preserve">  </v>
      </c>
      <c r="D31" s="33"/>
      <c r="E31" s="55" t="e">
        <f t="array" ref="E31">INDEX(Data!$E$15:$E$234,MATCH(D31,IF($C$10=Data!A$15:A$234,Data!$D$15:$D$234),0))</f>
        <v>#N/A</v>
      </c>
      <c r="F31" s="47"/>
    </row>
    <row r="32" spans="1:7" s="2" customFormat="1" ht="29.1" customHeight="1" thickTop="1" x14ac:dyDescent="0.25">
      <c r="A32" t="s">
        <v>4</v>
      </c>
      <c r="B32" s="121" t="s">
        <v>6</v>
      </c>
      <c r="C32" s="12" t="str">
        <f>IF(OR('Inputs Segment 5'!$C$10=Comfort!$A$20,'Inputs Segment 5'!$C$10=Comfort!$A$21,'Inputs Segment 5'!$C$10=Comfort!$A$22,'Inputs Segment 5'!$C$10=Comfort!$A$23),Comfort!$A$19,"  ")</f>
        <v xml:space="preserve">  </v>
      </c>
      <c r="D32" s="68"/>
      <c r="E32" s="13" t="e">
        <f t="array" ref="E32">INDEX(Data!$E$15:$E$234,MATCH(D32,IF($C$10=Data!A$15:A$234,Data!$D$15:$D$234),0))</f>
        <v>#N/A</v>
      </c>
      <c r="F32" s="51"/>
    </row>
    <row r="33" spans="1:265" s="2" customFormat="1" x14ac:dyDescent="0.25">
      <c r="A33"/>
      <c r="B33" s="122"/>
      <c r="C33" s="40" t="str">
        <f>IF(OR('Inputs Segment 5'!$C$10=Comfort!$B$20,'Inputs Segment 5'!$C$10=Comfort!$B$21,'Inputs Segment 5'!$C$10=Comfort!$B$22,'Inputs Segment 5'!$C$10=Comfort!$B$23),Comfort!$B$19,"  ")</f>
        <v xml:space="preserve">  </v>
      </c>
      <c r="D33" s="33"/>
      <c r="E33" s="52" t="e">
        <f t="array" ref="E33">INDEX(Data!$E$15:$E$234,MATCH(D33,IF($C$10=Data!A$15:A$234,Data!$D$15:$D$234),0))</f>
        <v>#N/A</v>
      </c>
      <c r="F33" s="52"/>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row>
    <row r="34" spans="1:265" s="2" customFormat="1" ht="15.75" thickBot="1" x14ac:dyDescent="0.3">
      <c r="A34"/>
      <c r="B34" s="123"/>
      <c r="C34" s="9" t="str">
        <f>IF(OR('Inputs Segment 5'!$C$10=Comfort!$C$20,'Inputs Segment 5'!$C$10=Comfort!$C$21,'Inputs Segment 5'!$C$10=Comfort!$C$22,'Inputs Segment 5'!$C$10=Comfort!$C$23),Comfort!$C$19,"  ")</f>
        <v xml:space="preserve">  </v>
      </c>
      <c r="D34" s="41"/>
      <c r="E34" s="67" t="e">
        <f t="array" ref="E34">INDEX(Data!$E$15:$E$234,MATCH(D34,IF($C$10=Data!A$15:A$234,Data!$D$15:$D$234),0))</f>
        <v>#N/A</v>
      </c>
      <c r="F34" s="47"/>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row>
    <row r="35" spans="1:265" s="2" customFormat="1" x14ac:dyDescent="0.25">
      <c r="A35" t="s">
        <v>4</v>
      </c>
      <c r="B35" s="32"/>
      <c r="C35" s="33"/>
      <c r="D35" s="33"/>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row>
    <row r="36" spans="1:265" ht="14.45" customHeight="1" x14ac:dyDescent="0.25">
      <c r="A36" t="s">
        <v>6</v>
      </c>
      <c r="B36" s="32"/>
      <c r="C36" s="33"/>
      <c r="D36" s="33"/>
      <c r="E36" s="2"/>
    </row>
    <row r="37" spans="1:265" ht="14.45" customHeight="1" x14ac:dyDescent="0.25">
      <c r="A37" t="s">
        <v>6</v>
      </c>
      <c r="B37" s="32"/>
      <c r="C37" s="33"/>
      <c r="D37" s="33"/>
      <c r="E37" s="2"/>
    </row>
    <row r="38" spans="1:265" ht="14.45" customHeight="1" x14ac:dyDescent="0.25">
      <c r="A38" t="s">
        <v>6</v>
      </c>
      <c r="B38" s="32"/>
      <c r="C38" s="33"/>
      <c r="D38" s="33"/>
      <c r="E38" s="2"/>
    </row>
    <row r="39" spans="1:265" ht="14.45" customHeight="1" x14ac:dyDescent="0.25">
      <c r="A39" t="s">
        <v>6</v>
      </c>
      <c r="B39" s="32"/>
      <c r="C39" s="33"/>
      <c r="D39" s="33"/>
      <c r="E39" s="2"/>
    </row>
    <row r="40" spans="1:265" ht="14.45" customHeight="1" x14ac:dyDescent="0.25">
      <c r="A40" t="s">
        <v>6</v>
      </c>
      <c r="B40" s="32"/>
      <c r="C40" s="33"/>
      <c r="D40" s="33"/>
      <c r="E40" s="2"/>
    </row>
    <row r="41" spans="1:265" ht="15" customHeight="1" x14ac:dyDescent="0.25">
      <c r="B41" s="32"/>
      <c r="C41" s="33"/>
      <c r="D41" s="33"/>
      <c r="E41" s="2"/>
    </row>
    <row r="42" spans="1:265" ht="29.1" customHeight="1" x14ac:dyDescent="0.25">
      <c r="A42" t="s">
        <v>5</v>
      </c>
      <c r="B42" s="127"/>
      <c r="C42" s="33"/>
      <c r="D42" s="33"/>
      <c r="E42" s="2"/>
    </row>
    <row r="43" spans="1:265" x14ac:dyDescent="0.25">
      <c r="A43" t="s">
        <v>5</v>
      </c>
      <c r="B43" s="127"/>
      <c r="C43" s="33"/>
      <c r="D43" s="33"/>
      <c r="E43" s="2"/>
    </row>
    <row r="44" spans="1:265" x14ac:dyDescent="0.25">
      <c r="A44" t="s">
        <v>7</v>
      </c>
      <c r="B44" s="95"/>
      <c r="C44" s="33"/>
      <c r="D44" s="33"/>
      <c r="E44" s="2"/>
    </row>
    <row r="45" spans="1:265" ht="14.45" customHeight="1" x14ac:dyDescent="0.25">
      <c r="A45" t="s">
        <v>13</v>
      </c>
      <c r="B45" s="128"/>
      <c r="C45" s="33"/>
      <c r="D45" s="33"/>
      <c r="E45" s="2"/>
    </row>
    <row r="46" spans="1:265" ht="14.45" customHeight="1" x14ac:dyDescent="0.25">
      <c r="A46" t="s">
        <v>13</v>
      </c>
      <c r="B46" s="128"/>
      <c r="C46" s="33"/>
      <c r="D46" s="33"/>
      <c r="E46" s="2"/>
    </row>
    <row r="47" spans="1:265" x14ac:dyDescent="0.25">
      <c r="B47" s="128"/>
      <c r="C47" s="2"/>
      <c r="D47" s="33"/>
      <c r="E47" s="2"/>
    </row>
  </sheetData>
  <mergeCells count="6">
    <mergeCell ref="B45:B47"/>
    <mergeCell ref="B13:B18"/>
    <mergeCell ref="B19:B21"/>
    <mergeCell ref="B22:B28"/>
    <mergeCell ref="B32:B34"/>
    <mergeCell ref="B42:B43"/>
  </mergeCells>
  <conditionalFormatting sqref="C13:C34">
    <cfRule type="containsBlanks" dxfId="35" priority="6">
      <formula>LEN(TRIM(C13))=0</formula>
    </cfRule>
  </conditionalFormatting>
  <conditionalFormatting sqref="E13:E47">
    <cfRule type="expression" dxfId="34" priority="1">
      <formula>"#N/A"</formula>
    </cfRule>
  </conditionalFormatting>
  <conditionalFormatting sqref="C4:C8 E13:E47">
    <cfRule type="cellIs" dxfId="33" priority="2" operator="equal">
      <formula>4</formula>
    </cfRule>
    <cfRule type="cellIs" dxfId="32" priority="3" operator="equal">
      <formula>3</formula>
    </cfRule>
    <cfRule type="cellIs" dxfId="31" priority="4" operator="equal">
      <formula>2</formula>
    </cfRule>
    <cfRule type="cellIs" dxfId="30" priority="5" operator="equal">
      <formula>1</formula>
    </cfRule>
  </conditionalFormatting>
  <dataValidations count="36">
    <dataValidation type="list" allowBlank="1" showInputMessage="1" showErrorMessage="1" sqref="D17">
      <formula1>IF(OR($C$10="Unsignalised Intersection",$C$10="Roundabout"),TSUI,TSSI)</formula1>
    </dataValidation>
    <dataValidation type="list" allowBlank="1" showInputMessage="1" showErrorMessage="1" sqref="D16">
      <formula1>IF(OR($C$10="Unsignalised Intersection"),TSC,TSCR)</formula1>
    </dataValidation>
    <dataValidation type="list" allowBlank="1" showInputMessage="1" showErrorMessage="1" sqref="D20">
      <formula1>IF(OR($C$10="Unsignalised Intersection",$C$10="Signalised Intersection"),KR,"  ")</formula1>
    </dataValidation>
    <dataValidation type="list" allowBlank="1" showInputMessage="1" showErrorMessage="1" sqref="D14">
      <formula1>IF($C$10="Cycle Lane",TS_CL,TS_MT)</formula1>
    </dataValidation>
    <dataValidation type="list" allowBlank="1" showInputMessage="1" showErrorMessage="1" sqref="D13">
      <formula1>IF($C$10="Cycle Lane",ADT_CL,ADT_MT)</formula1>
    </dataValidation>
    <dataValidation type="list" allowBlank="1" showInputMessage="1" showErrorMessage="1" sqref="D15">
      <formula1>IF($C$10="Cycle Lane",StreetWidth_CL,StreetWidth_MT)</formula1>
    </dataValidation>
    <dataValidation type="list" allowBlank="1" showInputMessage="1" showErrorMessage="1" sqref="D18">
      <formula1>IF($C$10="Unsignalised Intersection",LTC," ")</formula1>
    </dataValidation>
    <dataValidation type="list" allowBlank="1" showInputMessage="1" showErrorMessage="1" sqref="D19">
      <formula1>IF(OR($C$10="Cycle Lane",$C$10="Separated Cycle Path"),PW,SPW)</formula1>
    </dataValidation>
    <dataValidation type="list" allowBlank="1" showInputMessage="1" showErrorMessage="1" sqref="D21">
      <formula1>IF($C$10="Signalised Intersection",QS," ")</formula1>
    </dataValidation>
    <dataValidation type="list" allowBlank="1" showInputMessage="1" showErrorMessage="1" sqref="D22">
      <formula1>IF(OR($C$10="Cycle Lane",$C$10="Separated Cycle Path",$C$10="Shared Path"),CLB,"  ")</formula1>
    </dataValidation>
    <dataValidation type="list" allowBlank="1" showInputMessage="1" showErrorMessage="1" sqref="D23">
      <formula1>IF(OR($C$10="Cycle Lane",$C$10="Separated Cycle Path",$C$10="Shared Path"),CPS,"  ")</formula1>
    </dataValidation>
    <dataValidation type="list" allowBlank="1" showInputMessage="1" showErrorMessage="1" sqref="D24">
      <formula1>IF(OR($C$10="Cycle Lane",$C$10="Separated Cycle Path",$C$10="Shared Path"),ITS,"  ")</formula1>
    </dataValidation>
    <dataValidation type="list" allowBlank="1" showInputMessage="1" showErrorMessage="1" sqref="D25">
      <formula1>IF(OR($C$10="Separated Cycle Path",$C$10="Shared Path"),DICP,DICL)</formula1>
    </dataValidation>
    <dataValidation type="list" allowBlank="1" showInputMessage="1" showErrorMessage="1" sqref="D26">
      <formula1>IF($C$10="Signalised Intersection",SIG," ")</formula1>
    </dataValidation>
    <dataValidation type="list" allowBlank="1" showInputMessage="1" showErrorMessage="1" sqref="D27">
      <formula1>IF(OR($C$10="Signalised Intersection",$C$10="Roundabout",$C$10="Unsignalised Intersection"),LCI,"  ")</formula1>
    </dataValidation>
    <dataValidation type="list" allowBlank="1" showInputMessage="1" showErrorMessage="1" sqref="D28">
      <formula1>IF(OR($C$10="Signalised Intersection",$C$10="Unsignalised Intersection",$C$10="Roundabout"),PL," ")</formula1>
    </dataValidation>
    <dataValidation type="list" allowBlank="1" showInputMessage="1" showErrorMessage="1" sqref="D29">
      <formula1>IF(OR($C$10="Cycle Lane",$C$10="Mixed Traffic",$C$10="Separated Cycle Path",$C$10="Shared Path"),GDM,IF($C$10="Roundabout",GDR,GDI))</formula1>
    </dataValidation>
    <dataValidation type="list" allowBlank="1" showInputMessage="1" showErrorMessage="1" sqref="D30">
      <formula1>IF(OR($C$10="Unsignalised Intersection",$C$10="Signalised Intersection",$C$10="Roundabout"),JT,"  ")</formula1>
    </dataValidation>
    <dataValidation type="list" allowBlank="1" showInputMessage="1" showErrorMessage="1" sqref="D31">
      <formula1>IF($C$10="Shared Path",PP,"  ")</formula1>
    </dataValidation>
    <dataValidation type="list" allowBlank="1" showInputMessage="1" showErrorMessage="1" sqref="D32">
      <formula1>IF(OR($C$10="Cycle Lane",$C$10="Mixed Traffic",$C$10="Separated Cycle Path",$C$10="Shared Path"),US,"  ")</formula1>
    </dataValidation>
    <dataValidation type="list" allowBlank="1" showInputMessage="1" showErrorMessage="1" sqref="D33">
      <formula1>IF(OR($C$10="Cycle Lane",$C$10="Mixed Traffic",$C$10="Separated Cycle Path",$C$10="Shared Path"),DS,"  ")</formula1>
    </dataValidation>
    <dataValidation type="list" allowBlank="1" showInputMessage="1" showErrorMessage="1" sqref="D34">
      <formula1>IF(OR($C$10="Cycle Lane",$C$10="Mixed Traffic",$C$10="Separated Cycle Path",$C$10="Shared Path"),SS,"  ")</formula1>
    </dataValidation>
    <dataValidation type="list" allowBlank="1" showInputMessage="1" showErrorMessage="1" sqref="D35">
      <formula1>IF($C$10="Roundabout with Path",SCW_RWP,"  ")</formula1>
    </dataValidation>
    <dataValidation type="list" allowBlank="1" showInputMessage="1" showErrorMessage="1" sqref="D36">
      <formula1>IF(OR($C$10="Cycle Lane",$C$10="Mixed Traffic",$C$10="Separated Cycle Lane"),UGS,"  ")</formula1>
    </dataValidation>
    <dataValidation type="list" allowBlank="1" showInputMessage="1" showErrorMessage="1" sqref="D37">
      <formula1>IF(OR($C$10="Cycle Lane",$C$10="Mixed Traffic",$C$10="Separated Cycle Lane"),DGS,"  ")</formula1>
    </dataValidation>
    <dataValidation type="list" allowBlank="1" showInputMessage="1" showErrorMessage="1" sqref="D38">
      <formula1>IF(OR($C$10="Cycle Lane",$C$10="Mixed Traffic",$C$10="Separated Cycle Lane"),SSPS,"  ")</formula1>
    </dataValidation>
    <dataValidation type="list" allowBlank="1" showInputMessage="1" showErrorMessage="1" sqref="D39">
      <formula1>IF(OR($C$10="Cycle Lane",$C$10="Mixed Traffic",$C$10="Separated Cycle Lane"),SSAR,"  ")</formula1>
    </dataValidation>
    <dataValidation type="list" allowBlank="1" showInputMessage="1" showErrorMessage="1" sqref="D40">
      <formula1>IF(OR($C$10="Cycle Lane",$C$10="Mixed Traffic",$C$10="Separated Cycle Lane"),SSS,"  ")</formula1>
    </dataValidation>
    <dataValidation type="list" allowBlank="1" showInputMessage="1" showErrorMessage="1" sqref="D41">
      <formula1>IF(OR($C$10="Cycle Lane",$C$10="Mixed Traffic",$C$10="Separated Cycle Lane"),SSL,"  ")</formula1>
    </dataValidation>
    <dataValidation type="list" allowBlank="1" showInputMessage="1" showErrorMessage="1" sqref="D44">
      <formula1>IF(OR($C$10="Cycle Lane",$C$10="Mixed Traffic",$C$10="Separated Cycle Lane"),ATT,"  ")</formula1>
    </dataValidation>
    <dataValidation type="list" allowBlank="1" showInputMessage="1" showErrorMessage="1" sqref="D42">
      <formula1>IF(OR($C$10="Cycle Lane",$C$10="Mixed Traffic",$C$10="Separated Cycle Lane",$C$10="Roundabout with Path"),DSL,DSL_RWP)</formula1>
    </dataValidation>
    <dataValidation type="list" allowBlank="1" showInputMessage="1" showErrorMessage="1" sqref="D43">
      <formula1>IF(OR($C$10="Signalised Intersection",$C$10="Unsignalised Intersection"),DSL_I,"  ")</formula1>
    </dataValidation>
    <dataValidation type="list" allowBlank="1" showInputMessage="1" showErrorMessage="1" sqref="D45">
      <formula1>IF(OR($C$10="Cycle Lane",$C$10="Mixed Traffic",$C$10="Separated Cycle Lane"),RCO,"  ")</formula1>
    </dataValidation>
    <dataValidation type="list" allowBlank="1" showInputMessage="1" showErrorMessage="1" sqref="D46">
      <formula1>IF(OR($C$10="Cycle Lane",$C$10="Mixed Traffic",$C$10="Separated Cycle Lane"),ALD,"  ")</formula1>
    </dataValidation>
    <dataValidation type="list" allowBlank="1" showInputMessage="1" showErrorMessage="1" sqref="D47">
      <formula1>IF(OR($C$10="Signalised Intersection",$C$10="Unsignalised Intersection"),ATS,"  ")</formula1>
    </dataValidation>
    <dataValidation type="list" allowBlank="1" showInputMessage="1" showErrorMessage="1" sqref="C10:C11">
      <formula1>SegmentTypes</formula1>
    </dataValidation>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E47"/>
  <sheetViews>
    <sheetView topLeftCell="B1" zoomScale="99" zoomScaleNormal="90" workbookViewId="0">
      <selection activeCell="F12" sqref="F12"/>
    </sheetView>
  </sheetViews>
  <sheetFormatPr defaultRowHeight="15" x14ac:dyDescent="0.25"/>
  <cols>
    <col min="1" max="1" width="20.625" hidden="1" customWidth="1"/>
    <col min="2" max="2" width="22.875" customWidth="1"/>
    <col min="3" max="3" width="32.875" customWidth="1"/>
    <col min="4" max="4" width="83.5" customWidth="1"/>
    <col min="5" max="5" width="14.5" customWidth="1"/>
    <col min="6" max="6" width="27" style="2" bestFit="1" customWidth="1"/>
    <col min="7" max="12" width="24.875" customWidth="1"/>
    <col min="16" max="16" width="8.875" customWidth="1"/>
  </cols>
  <sheetData>
    <row r="1" spans="1:7" ht="24" thickBot="1" x14ac:dyDescent="0.4">
      <c r="B1" s="6" t="s">
        <v>232</v>
      </c>
    </row>
    <row r="2" spans="1:7" ht="21.75" thickBot="1" x14ac:dyDescent="0.4">
      <c r="B2" s="1" t="s">
        <v>144</v>
      </c>
      <c r="C2" s="94"/>
    </row>
    <row r="3" spans="1:7" ht="15.75" hidden="1" thickBot="1" x14ac:dyDescent="0.3">
      <c r="B3" s="15" t="s">
        <v>50</v>
      </c>
      <c r="C3" s="18"/>
    </row>
    <row r="4" spans="1:7" ht="45.75" hidden="1" thickBot="1" x14ac:dyDescent="0.3">
      <c r="B4" s="43" t="s">
        <v>57</v>
      </c>
      <c r="C4" s="14">
        <f t="array" ref="C4">IF(OR(C10="Shared Path",C10="Separated Cycle Path"),1,(MAX(IF(ISERROR(E13:E18),0,$E$13:$E$18))))</f>
        <v>0</v>
      </c>
    </row>
    <row r="5" spans="1:7" ht="30.75" hidden="1" thickBot="1" x14ac:dyDescent="0.3">
      <c r="B5" s="28" t="s">
        <v>58</v>
      </c>
      <c r="C5" s="14">
        <f t="array" ref="C5">MAX(IF(ISERROR(E$19:E$21),0,$E$19:$E$21))</f>
        <v>0</v>
      </c>
    </row>
    <row r="6" spans="1:7" ht="30.75" hidden="1" thickBot="1" x14ac:dyDescent="0.3">
      <c r="B6" s="28" t="s">
        <v>59</v>
      </c>
      <c r="C6" s="14">
        <f t="array" ref="C6">MAX(IF(ISERROR(E$22:E$28),0,$E$22:$E$28))</f>
        <v>0</v>
      </c>
    </row>
    <row r="7" spans="1:7" ht="15.75" hidden="1" thickBot="1" x14ac:dyDescent="0.3">
      <c r="B7" s="37" t="s">
        <v>53</v>
      </c>
      <c r="C7" s="14">
        <f t="array" ref="C7">MAX(IF(ISERROR(E$29:E$31),0,$E$29:$E$31))</f>
        <v>0</v>
      </c>
    </row>
    <row r="8" spans="1:7" ht="15.75" hidden="1" thickBot="1" x14ac:dyDescent="0.3">
      <c r="B8" s="14" t="s">
        <v>6</v>
      </c>
      <c r="C8" s="47">
        <f t="array" ref="C8">MAX(IF(ISERROR($E$32:$E$34),0,$E$32:$E$34))</f>
        <v>0</v>
      </c>
    </row>
    <row r="9" spans="1:7" ht="19.5" thickBot="1" x14ac:dyDescent="0.35">
      <c r="C9" s="19"/>
    </row>
    <row r="10" spans="1:7" ht="21.75" thickBot="1" x14ac:dyDescent="0.4">
      <c r="B10" s="20" t="s">
        <v>37</v>
      </c>
      <c r="C10" s="22"/>
    </row>
    <row r="11" spans="1:7" ht="21.75" thickBot="1" x14ac:dyDescent="0.4">
      <c r="B11" s="20"/>
      <c r="C11" s="21"/>
    </row>
    <row r="12" spans="1:7" s="2" customFormat="1" ht="45.75" thickBot="1" x14ac:dyDescent="0.3">
      <c r="A12" t="s">
        <v>24</v>
      </c>
      <c r="B12" s="56" t="s">
        <v>24</v>
      </c>
      <c r="C12" s="56" t="s">
        <v>49</v>
      </c>
      <c r="D12" s="57" t="s">
        <v>26</v>
      </c>
      <c r="E12" s="58" t="s">
        <v>38</v>
      </c>
      <c r="F12" s="57" t="s">
        <v>234</v>
      </c>
    </row>
    <row r="13" spans="1:7" s="2" customFormat="1" ht="43.5" customHeight="1" x14ac:dyDescent="0.25">
      <c r="A13" t="s">
        <v>4</v>
      </c>
      <c r="B13" s="124" t="s">
        <v>57</v>
      </c>
      <c r="C13" s="12" t="str">
        <f>IF(OR($C$10='Safe-Infrastructure Type'!$A$25,'Inputs Segment 6'!$C$10='Safe-Infrastructure Type'!$A$26),'Safe-Infrastructure Type'!$A$24,"  ")</f>
        <v xml:space="preserve">  </v>
      </c>
      <c r="D13" s="48"/>
      <c r="E13" s="13" t="e">
        <f t="array" ref="E13">INDEX(Data!$E$15:$E$234,MATCH(D13,IF($C$10=Data!A$15:A$234,Data!$D$15:$D$234),0))</f>
        <v>#N/A</v>
      </c>
      <c r="F13" s="106"/>
      <c r="G13" s="3"/>
    </row>
    <row r="14" spans="1:7" s="2" customFormat="1" ht="43.5" customHeight="1" x14ac:dyDescent="0.25">
      <c r="A14"/>
      <c r="B14" s="125"/>
      <c r="C14" s="40" t="str">
        <f>IF(OR($C$10='Safe-Infrastructure Type'!$B$25,'Inputs Segment 6'!$C$10='Safe-Infrastructure Type'!$B$26),'Safe-Infrastructure Type'!$B$24,"  ")</f>
        <v xml:space="preserve">  </v>
      </c>
      <c r="D14" s="33"/>
      <c r="E14" s="53" t="e">
        <f t="array" ref="E14">INDEX(Data!$E$15:$E$234,MATCH(D14,IF($C$10=Data!A$15:A$234,Data!$D$15:$D$234),0))</f>
        <v>#N/A</v>
      </c>
      <c r="F14" s="46"/>
    </row>
    <row r="15" spans="1:7" s="2" customFormat="1" ht="33.6" customHeight="1" x14ac:dyDescent="0.25">
      <c r="A15" t="s">
        <v>4</v>
      </c>
      <c r="B15" s="125"/>
      <c r="C15" s="8" t="str">
        <f>IF(OR($C$10='Safe-Infrastructure Type'!$C$25,'Inputs Segment 6'!$C$10='Safe-Infrastructure Type'!C26),'Safe-Infrastructure Type'!$C$24,"  ")</f>
        <v xml:space="preserve">  </v>
      </c>
      <c r="D15" s="49"/>
      <c r="E15" s="52" t="e">
        <f t="array" ref="E15">INDEX(Data!$E$15:$E$234,MATCH(D15,IF($C$10=Data!A$15:A$234,Data!$D$15:$D$234),0))</f>
        <v>#N/A</v>
      </c>
      <c r="F15" s="52"/>
    </row>
    <row r="16" spans="1:7" s="2" customFormat="1" ht="33.6" customHeight="1" x14ac:dyDescent="0.25">
      <c r="A16"/>
      <c r="B16" s="125"/>
      <c r="C16" s="40" t="str">
        <f>IF(OR($C$10='Safe-Infrastructure Type'!D25,'Inputs Segment 6'!$C$10='Safe-Infrastructure Type'!D26),'Safe-Infrastructure Type'!D24,"  ")</f>
        <v xml:space="preserve">  </v>
      </c>
      <c r="D16" s="49"/>
      <c r="E16" s="46" t="e">
        <f t="array" ref="E16">INDEX(Data!$E$15:$E$234,MATCH(D16,IF($C$10=Data!A$15:A$234,Data!$D$15:$D$234),0))</f>
        <v>#N/A</v>
      </c>
      <c r="F16" s="52"/>
    </row>
    <row r="17" spans="1:7" s="2" customFormat="1" ht="33.6" customHeight="1" x14ac:dyDescent="0.25">
      <c r="A17"/>
      <c r="B17" s="125"/>
      <c r="C17" s="8" t="str">
        <f>IF(OR('Inputs Segment 6'!$C$10='Safe-Infrastructure Type'!$E$25,'Inputs Segment 6'!$C$10='Safe-Infrastructure Type'!$E$26,'Inputs Segment 6'!$C$10='Safe-Infrastructure Type'!$E$27),'Safe-Infrastructure Type'!$E$24,"  ")</f>
        <v xml:space="preserve">  </v>
      </c>
      <c r="D17" s="33"/>
      <c r="E17" s="52" t="e">
        <f t="array" ref="E17">INDEX(Data!$E$15:$E$234,MATCH(D17,IF($C$10=Data!A$15:A$234,Data!$D$15:$D$234),0))</f>
        <v>#N/A</v>
      </c>
      <c r="F17" s="53"/>
    </row>
    <row r="18" spans="1:7" s="2" customFormat="1" ht="15.75" thickBot="1" x14ac:dyDescent="0.3">
      <c r="A18" s="35" t="s">
        <v>4</v>
      </c>
      <c r="B18" s="126"/>
      <c r="C18" s="41" t="str">
        <f>IF(OR($C$10='Safe-Infrastructure Type'!$F$25),'Safe-Infrastructure Type'!$F$24,"  ")</f>
        <v xml:space="preserve">  </v>
      </c>
      <c r="D18" s="69"/>
      <c r="E18" s="54" t="e">
        <f t="array" ref="E18">INDEX(Data!$E$15:$E$234,MATCH(D18,IF($C$10=Data!A$15:A$234,Data!$D$15:$D$234),0))</f>
        <v>#N/A</v>
      </c>
      <c r="F18" s="55"/>
      <c r="G18" s="3"/>
    </row>
    <row r="19" spans="1:7" s="2" customFormat="1" ht="14.45" customHeight="1" x14ac:dyDescent="0.25">
      <c r="A19" s="36" t="s">
        <v>4</v>
      </c>
      <c r="B19" s="124" t="s">
        <v>58</v>
      </c>
      <c r="C19" s="12" t="str">
        <f>IF(OR('Inputs Segment 6'!$C$10='Safe- Facility Dimensions'!$A$14,'Inputs Segment 6'!$C$10='Safe- Facility Dimensions'!$A$15,'Inputs Segment 6'!$C$10='Safe- Facility Dimensions'!$A$16),'Safe- Facility Dimensions'!$A$13,"  ")</f>
        <v xml:space="preserve">  </v>
      </c>
      <c r="D19" s="33"/>
      <c r="E19" s="51" t="e">
        <f t="array" ref="E19">INDEX(Data!$E$15:$E$234,MATCH(D19,IF($C$10=Data!A$15:A$234,Data!$D$15:$D$234),0))</f>
        <v>#N/A</v>
      </c>
      <c r="F19" s="13"/>
      <c r="G19" s="3"/>
    </row>
    <row r="20" spans="1:7" s="2" customFormat="1" x14ac:dyDescent="0.25">
      <c r="A20" s="2" t="s">
        <v>4</v>
      </c>
      <c r="B20" s="125"/>
      <c r="C20" s="40" t="str">
        <f>IF(OR('Inputs Segment 6'!$C$10='Safe- Facility Dimensions'!$B$14,'Inputs Segment 6'!$C$10='Safe- Facility Dimensions'!$B$15),'Safe- Facility Dimensions'!$B$13,"  ")</f>
        <v xml:space="preserve">  </v>
      </c>
      <c r="D20" s="49"/>
      <c r="E20" s="52" t="e">
        <f t="array" ref="E20">INDEX(Data!$E$15:$E$234,MATCH(D20,IF($C$10=Data!A$15:A$234,Data!$D$15:$D$234),0))</f>
        <v>#N/A</v>
      </c>
      <c r="F20" s="53"/>
      <c r="G20" s="3"/>
    </row>
    <row r="21" spans="1:7" s="2" customFormat="1" ht="15.75" thickBot="1" x14ac:dyDescent="0.3">
      <c r="A21" s="35" t="s">
        <v>4</v>
      </c>
      <c r="B21" s="126"/>
      <c r="C21" s="9" t="str">
        <f>IF(OR('Inputs Segment 6'!$C$10='Safe- Facility Dimensions'!$C$14),'Safe- Facility Dimensions'!$C$13,"  ")</f>
        <v xml:space="preserve">  </v>
      </c>
      <c r="D21" s="33"/>
      <c r="E21" s="54" t="e">
        <f t="array" ref="E21">INDEX(Data!$E$15:$E$234,MATCH(D21,IF($C$10=Data!A$15:A$234,Data!$D$15:$D$234),0))</f>
        <v>#N/A</v>
      </c>
      <c r="F21" s="55"/>
    </row>
    <row r="22" spans="1:7" s="2" customFormat="1" ht="29.1" customHeight="1" thickTop="1" x14ac:dyDescent="0.25">
      <c r="A22" t="s">
        <v>4</v>
      </c>
      <c r="B22" s="124" t="s">
        <v>59</v>
      </c>
      <c r="C22" s="38" t="str">
        <f>IF(OR('Inputs Segment 6'!$C$10='Safe- Conflicts'!$A$23,'Inputs Segment 6'!$C$10='Safe- Conflicts'!$A$24,'Inputs Segment 6'!$C$10='Safe- Conflicts'!$A$25),'Safe- Conflicts'!$A$22,"  ")</f>
        <v xml:space="preserve">  </v>
      </c>
      <c r="D22" s="68"/>
      <c r="E22" s="13" t="e">
        <f t="array" ref="E22">INDEX(Data!$E$15:$E$234,MATCH(D22,IF($C$10=Data!A$15:A$234,Data!$D$15:$D$234),0))</f>
        <v>#N/A</v>
      </c>
      <c r="F22" s="51"/>
    </row>
    <row r="23" spans="1:7" s="2" customFormat="1" x14ac:dyDescent="0.25">
      <c r="A23" t="s">
        <v>4</v>
      </c>
      <c r="B23" s="125"/>
      <c r="C23" s="8" t="str">
        <f>IF(OR('Inputs Segment 6'!$C$10='Safe- Conflicts'!$B$23,'Inputs Segment 6'!$C$10='Safe- Conflicts'!$B$24,'Inputs Segment 6'!$C$10='Safe- Conflicts'!$B$25),'Safe- Conflicts'!$B$22,"  ")</f>
        <v xml:space="preserve">  </v>
      </c>
      <c r="D23" s="50"/>
      <c r="E23" s="53" t="e">
        <f t="array" ref="E23">INDEX(Data!$E$15:$E$234,MATCH(D23,IF($C$10=Data!A$15:A$234,Data!$D$15:$D$234),0))</f>
        <v>#N/A</v>
      </c>
      <c r="F23" s="52"/>
      <c r="G23" s="3"/>
    </row>
    <row r="24" spans="1:7" s="2" customFormat="1" x14ac:dyDescent="0.25">
      <c r="A24" t="s">
        <v>4</v>
      </c>
      <c r="B24" s="125"/>
      <c r="C24" s="39" t="str">
        <f>IF(OR('Inputs Segment 6'!$C$10='Safe- Conflicts'!$C$23,'Inputs Segment 6'!$C$10='Safe- Conflicts'!$C$24,'Inputs Segment 6'!$C$10='Safe- Conflicts'!$C$25),'Safe- Conflicts'!$C$22,"  ")</f>
        <v xml:space="preserve">  </v>
      </c>
      <c r="D24" s="49"/>
      <c r="E24" s="53" t="e">
        <f t="array" ref="E24">INDEX(Data!$E$15:$E$234,MATCH(D24,IF($C$10=Data!A$15:A$234,Data!$D$15:$D$234),0))</f>
        <v>#N/A</v>
      </c>
      <c r="F24" s="52"/>
      <c r="G24" s="3"/>
    </row>
    <row r="25" spans="1:7" s="2" customFormat="1" x14ac:dyDescent="0.25">
      <c r="A25" t="s">
        <v>4</v>
      </c>
      <c r="B25" s="125"/>
      <c r="C25" s="40" t="str">
        <f>IF(OR('Inputs Segment 6'!$C$10='Safe- Conflicts'!$D$23,'Inputs Segment 6'!$C$10='Safe- Conflicts'!$D$24,'Inputs Segment 6'!$C$10='Safe- Conflicts'!$D$25),'Safe- Conflicts'!$D$22,"  ")</f>
        <v xml:space="preserve">  </v>
      </c>
      <c r="D25" s="49"/>
      <c r="E25" s="52" t="e">
        <f t="array" ref="E25">INDEX(Data!$E$15:$E$234,MATCH(D25,IF($C$10=Data!A$15:A$234,Data!$D$15:$D$234),0))</f>
        <v>#N/A</v>
      </c>
      <c r="F25" s="46"/>
    </row>
    <row r="26" spans="1:7" s="2" customFormat="1" ht="14.45" customHeight="1" x14ac:dyDescent="0.25">
      <c r="A26" t="s">
        <v>4</v>
      </c>
      <c r="B26" s="125"/>
      <c r="C26" s="40" t="str">
        <f>IF(OR('Inputs Segment 6'!$C$10='Safe- Conflicts'!$E$23),'Safe- Conflicts'!$E$22,"  ")</f>
        <v xml:space="preserve">  </v>
      </c>
      <c r="D26" s="49"/>
      <c r="E26" s="46" t="e">
        <f t="array" ref="E26">INDEX(Data!$E$15:$E$234,MATCH(D26,IF($C$10=Data!A$15:A$234,Data!$D$15:$D$234),0))</f>
        <v>#N/A</v>
      </c>
      <c r="F26" s="53"/>
    </row>
    <row r="27" spans="1:7" s="2" customFormat="1" ht="29.1" customHeight="1" x14ac:dyDescent="0.25">
      <c r="A27" t="s">
        <v>4</v>
      </c>
      <c r="B27" s="125"/>
      <c r="C27" s="42" t="str">
        <f>IF(OR('Inputs Segment 6'!$C$10='Safe- Conflicts'!$F$23,'Inputs Segment 6'!$C$10='Safe- Conflicts'!$F$24,'Inputs Segment 6'!$C$10='Safe- Conflicts'!$F$25),'Safe- Conflicts'!$F$22,"  ")</f>
        <v xml:space="preserve">  </v>
      </c>
      <c r="D27" s="33"/>
      <c r="E27" s="53" t="e">
        <f t="array" ref="E27">INDEX(Data!$E$15:$E$234,MATCH(D27,IF($C$10=Data!A$15:A$234,Data!$D$15:$D$234),0))</f>
        <v>#N/A</v>
      </c>
      <c r="F27" s="52"/>
    </row>
    <row r="28" spans="1:7" s="2" customFormat="1" ht="15.75" thickBot="1" x14ac:dyDescent="0.3">
      <c r="A28" s="35" t="s">
        <v>4</v>
      </c>
      <c r="B28" s="126"/>
      <c r="C28" s="9" t="str">
        <f>IF(OR('Inputs Segment 6'!$C$10='Safe- Conflicts'!$G$23,$C$10='Safe- Conflicts'!$G$24,$C$10='Safe- Conflicts'!$G$25),'Safe- Conflicts'!$G$22,"  ")</f>
        <v xml:space="preserve">  </v>
      </c>
      <c r="D28" s="69"/>
      <c r="E28" s="55" t="e">
        <f t="array" ref="E28">INDEX(Data!$E$15:$E$234,MATCH(D28,IF($C$10=Data!A$15:A$234,Data!$D$15:$D$234),0))</f>
        <v>#N/A</v>
      </c>
      <c r="F28" s="47"/>
    </row>
    <row r="29" spans="1:7" s="2" customFormat="1" ht="14.45" customHeight="1" x14ac:dyDescent="0.25">
      <c r="A29" t="s">
        <v>4</v>
      </c>
      <c r="B29" s="96" t="s">
        <v>131</v>
      </c>
      <c r="C29" s="40" t="str">
        <f>IF(OR('Inputs Segment 6'!$C$10=Direct!$B$20,'Inputs Segment 6'!$C$10=Direct!$B$21,'Inputs Segment 6'!$C$10=Direct!$B$22,'Inputs Segment 6'!$C$10=Direct!$B$23,C10=Direct!$B$24,'Inputs Segment 6'!C10=Direct!$B$25,'Inputs Segment 6'!$C$10=Direct!$B$26),Direct!$B$19,"  ")</f>
        <v xml:space="preserve">  </v>
      </c>
      <c r="D29" s="33"/>
      <c r="E29" s="53" t="e">
        <f t="array" ref="E29">INDEX(Data!$E$15:$E$234,MATCH(D29,IF($C$10=Data!A$15:A$234,Data!$D$15:$D$234),0))</f>
        <v>#N/A</v>
      </c>
      <c r="F29" s="13"/>
    </row>
    <row r="30" spans="1:7" s="2" customFormat="1" x14ac:dyDescent="0.25">
      <c r="A30" t="s">
        <v>4</v>
      </c>
      <c r="B30" s="97"/>
      <c r="C30" s="8" t="str">
        <f>IF(OR('Inputs Segment 6'!$C$10=Direct!$C$20,'Inputs Segment 6'!$C$10=Direct!$C$21),Direct!$C$19,"  ")</f>
        <v xml:space="preserve">  </v>
      </c>
      <c r="D30" s="49"/>
      <c r="E30" s="53" t="e">
        <f t="array" ref="E30">INDEX(Data!$E$15:$E$234,MATCH(D30,IF($C$10=Data!A$15:A$234,Data!$D$15:$D$234),0))</f>
        <v>#N/A</v>
      </c>
      <c r="F30" s="52"/>
    </row>
    <row r="31" spans="1:7" s="2" customFormat="1" ht="15.75" thickBot="1" x14ac:dyDescent="0.3">
      <c r="A31" s="35" t="s">
        <v>4</v>
      </c>
      <c r="B31" s="98"/>
      <c r="C31" s="41" t="str">
        <f>IF(OR('Inputs Segment 6'!$C$10=Direct!$D$20),Direct!$D$19,"  ")</f>
        <v xml:space="preserve">  </v>
      </c>
      <c r="D31" s="33"/>
      <c r="E31" s="55" t="e">
        <f t="array" ref="E31">INDEX(Data!$E$15:$E$234,MATCH(D31,IF($C$10=Data!A$15:A$234,Data!$D$15:$D$234),0))</f>
        <v>#N/A</v>
      </c>
      <c r="F31" s="47"/>
    </row>
    <row r="32" spans="1:7" s="2" customFormat="1" ht="29.1" customHeight="1" thickTop="1" x14ac:dyDescent="0.25">
      <c r="A32" t="s">
        <v>4</v>
      </c>
      <c r="B32" s="121" t="s">
        <v>6</v>
      </c>
      <c r="C32" s="12" t="str">
        <f>IF(OR('Inputs Segment 6'!$C$10=Comfort!$A$20,'Inputs Segment 6'!$C$10=Comfort!$A$21,'Inputs Segment 6'!$C$10=Comfort!$A$22,'Inputs Segment 6'!$C$10=Comfort!$A$23),Comfort!$A$19,"  ")</f>
        <v xml:space="preserve">  </v>
      </c>
      <c r="D32" s="68"/>
      <c r="E32" s="13" t="e">
        <f t="array" ref="E32">INDEX(Data!$E$15:$E$234,MATCH(D32,IF($C$10=Data!A$15:A$234,Data!$D$15:$D$234),0))</f>
        <v>#N/A</v>
      </c>
      <c r="F32" s="51"/>
    </row>
    <row r="33" spans="1:265" s="2" customFormat="1" x14ac:dyDescent="0.25">
      <c r="A33"/>
      <c r="B33" s="122"/>
      <c r="C33" s="40" t="str">
        <f>IF(OR('Inputs Segment 6'!$C$10=Comfort!$B$20,'Inputs Segment 6'!$C$10=Comfort!$B$21,'Inputs Segment 6'!$C$10=Comfort!$B$22,'Inputs Segment 6'!$C$10=Comfort!$B$23),Comfort!$B$19,"  ")</f>
        <v xml:space="preserve">  </v>
      </c>
      <c r="D33" s="33"/>
      <c r="E33" s="52" t="e">
        <f t="array" ref="E33">INDEX(Data!$E$15:$E$234,MATCH(D33,IF($C$10=Data!A$15:A$234,Data!$D$15:$D$234),0))</f>
        <v>#N/A</v>
      </c>
      <c r="F33" s="52"/>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row>
    <row r="34" spans="1:265" s="2" customFormat="1" ht="15.75" thickBot="1" x14ac:dyDescent="0.3">
      <c r="A34"/>
      <c r="B34" s="123"/>
      <c r="C34" s="9" t="str">
        <f>IF(OR('Inputs Segment 6'!$C$10=Comfort!$C$20,'Inputs Segment 6'!$C$10=Comfort!$C$21,'Inputs Segment 6'!$C$10=Comfort!$C$22,'Inputs Segment 6'!$C$10=Comfort!$C$23),Comfort!$C$19,"  ")</f>
        <v xml:space="preserve">  </v>
      </c>
      <c r="D34" s="41"/>
      <c r="E34" s="67" t="e">
        <f t="array" ref="E34">INDEX(Data!$E$15:$E$234,MATCH(D34,IF($C$10=Data!A$15:A$234,Data!$D$15:$D$234),0))</f>
        <v>#N/A</v>
      </c>
      <c r="F34" s="47"/>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row>
    <row r="35" spans="1:265" s="2" customFormat="1" x14ac:dyDescent="0.25">
      <c r="A35" t="s">
        <v>4</v>
      </c>
      <c r="B35" s="32"/>
      <c r="C35" s="33"/>
      <c r="D35" s="33"/>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row>
    <row r="36" spans="1:265" ht="14.45" customHeight="1" x14ac:dyDescent="0.25">
      <c r="A36" t="s">
        <v>6</v>
      </c>
      <c r="B36" s="32"/>
      <c r="C36" s="33"/>
      <c r="D36" s="33"/>
      <c r="E36" s="2"/>
    </row>
    <row r="37" spans="1:265" ht="14.45" customHeight="1" x14ac:dyDescent="0.25">
      <c r="A37" t="s">
        <v>6</v>
      </c>
      <c r="B37" s="32"/>
      <c r="C37" s="33"/>
      <c r="D37" s="33"/>
      <c r="E37" s="2"/>
    </row>
    <row r="38" spans="1:265" ht="14.45" customHeight="1" x14ac:dyDescent="0.25">
      <c r="A38" t="s">
        <v>6</v>
      </c>
      <c r="B38" s="32"/>
      <c r="C38" s="33"/>
      <c r="D38" s="33"/>
      <c r="E38" s="2"/>
    </row>
    <row r="39" spans="1:265" ht="14.45" customHeight="1" x14ac:dyDescent="0.25">
      <c r="A39" t="s">
        <v>6</v>
      </c>
      <c r="B39" s="32"/>
      <c r="C39" s="33"/>
      <c r="D39" s="33"/>
      <c r="E39" s="2"/>
    </row>
    <row r="40" spans="1:265" ht="14.45" customHeight="1" x14ac:dyDescent="0.25">
      <c r="A40" t="s">
        <v>6</v>
      </c>
      <c r="B40" s="32"/>
      <c r="C40" s="33"/>
      <c r="D40" s="33"/>
      <c r="E40" s="2"/>
    </row>
    <row r="41" spans="1:265" ht="15" customHeight="1" x14ac:dyDescent="0.25">
      <c r="B41" s="32"/>
      <c r="C41" s="33"/>
      <c r="D41" s="33"/>
      <c r="E41" s="2"/>
    </row>
    <row r="42" spans="1:265" ht="29.1" customHeight="1" x14ac:dyDescent="0.25">
      <c r="A42" t="s">
        <v>5</v>
      </c>
      <c r="B42" s="127"/>
      <c r="C42" s="33"/>
      <c r="D42" s="33"/>
      <c r="E42" s="2"/>
    </row>
    <row r="43" spans="1:265" x14ac:dyDescent="0.25">
      <c r="A43" t="s">
        <v>5</v>
      </c>
      <c r="B43" s="127"/>
      <c r="C43" s="33"/>
      <c r="D43" s="33"/>
      <c r="E43" s="2"/>
    </row>
    <row r="44" spans="1:265" x14ac:dyDescent="0.25">
      <c r="A44" t="s">
        <v>7</v>
      </c>
      <c r="B44" s="95"/>
      <c r="C44" s="33"/>
      <c r="D44" s="33"/>
      <c r="E44" s="2"/>
    </row>
    <row r="45" spans="1:265" ht="14.45" customHeight="1" x14ac:dyDescent="0.25">
      <c r="A45" t="s">
        <v>13</v>
      </c>
      <c r="B45" s="128"/>
      <c r="C45" s="33"/>
      <c r="D45" s="33"/>
      <c r="E45" s="2"/>
    </row>
    <row r="46" spans="1:265" ht="14.45" customHeight="1" x14ac:dyDescent="0.25">
      <c r="A46" t="s">
        <v>13</v>
      </c>
      <c r="B46" s="128"/>
      <c r="C46" s="33"/>
      <c r="D46" s="33"/>
      <c r="E46" s="2"/>
    </row>
    <row r="47" spans="1:265" x14ac:dyDescent="0.25">
      <c r="B47" s="128"/>
      <c r="C47" s="2"/>
      <c r="D47" s="33"/>
      <c r="E47" s="2"/>
    </row>
  </sheetData>
  <mergeCells count="6">
    <mergeCell ref="B45:B47"/>
    <mergeCell ref="B13:B18"/>
    <mergeCell ref="B19:B21"/>
    <mergeCell ref="B22:B28"/>
    <mergeCell ref="B32:B34"/>
    <mergeCell ref="B42:B43"/>
  </mergeCells>
  <conditionalFormatting sqref="C13:C34">
    <cfRule type="containsBlanks" dxfId="29" priority="6">
      <formula>LEN(TRIM(C13))=0</formula>
    </cfRule>
  </conditionalFormatting>
  <conditionalFormatting sqref="E13:E47">
    <cfRule type="expression" dxfId="28" priority="1">
      <formula>"#N/A"</formula>
    </cfRule>
  </conditionalFormatting>
  <conditionalFormatting sqref="C4:C8 E13:E47">
    <cfRule type="cellIs" dxfId="27" priority="2" operator="equal">
      <formula>4</formula>
    </cfRule>
    <cfRule type="cellIs" dxfId="26" priority="3" operator="equal">
      <formula>3</formula>
    </cfRule>
    <cfRule type="cellIs" dxfId="25" priority="4" operator="equal">
      <formula>2</formula>
    </cfRule>
    <cfRule type="cellIs" dxfId="24" priority="5" operator="equal">
      <formula>1</formula>
    </cfRule>
  </conditionalFormatting>
  <dataValidations count="36">
    <dataValidation type="list" allowBlank="1" showInputMessage="1" showErrorMessage="1" sqref="C10:C11">
      <formula1>SegmentTypes</formula1>
    </dataValidation>
    <dataValidation type="list" allowBlank="1" showInputMessage="1" showErrorMessage="1" sqref="D47">
      <formula1>IF(OR($C$10="Signalised Intersection",$C$10="Unsignalised Intersection"),ATS,"  ")</formula1>
    </dataValidation>
    <dataValidation type="list" allowBlank="1" showInputMessage="1" showErrorMessage="1" sqref="D46">
      <formula1>IF(OR($C$10="Cycle Lane",$C$10="Mixed Traffic",$C$10="Separated Cycle Lane"),ALD,"  ")</formula1>
    </dataValidation>
    <dataValidation type="list" allowBlank="1" showInputMessage="1" showErrorMessage="1" sqref="D45">
      <formula1>IF(OR($C$10="Cycle Lane",$C$10="Mixed Traffic",$C$10="Separated Cycle Lane"),RCO,"  ")</formula1>
    </dataValidation>
    <dataValidation type="list" allowBlank="1" showInputMessage="1" showErrorMessage="1" sqref="D43">
      <formula1>IF(OR($C$10="Signalised Intersection",$C$10="Unsignalised Intersection"),DSL_I,"  ")</formula1>
    </dataValidation>
    <dataValidation type="list" allowBlank="1" showInputMessage="1" showErrorMessage="1" sqref="D42">
      <formula1>IF(OR($C$10="Cycle Lane",$C$10="Mixed Traffic",$C$10="Separated Cycle Lane",$C$10="Roundabout with Path"),DSL,DSL_RWP)</formula1>
    </dataValidation>
    <dataValidation type="list" allowBlank="1" showInputMessage="1" showErrorMessage="1" sqref="D44">
      <formula1>IF(OR($C$10="Cycle Lane",$C$10="Mixed Traffic",$C$10="Separated Cycle Lane"),ATT,"  ")</formula1>
    </dataValidation>
    <dataValidation type="list" allowBlank="1" showInputMessage="1" showErrorMessage="1" sqref="D41">
      <formula1>IF(OR($C$10="Cycle Lane",$C$10="Mixed Traffic",$C$10="Separated Cycle Lane"),SSL,"  ")</formula1>
    </dataValidation>
    <dataValidation type="list" allowBlank="1" showInputMessage="1" showErrorMessage="1" sqref="D40">
      <formula1>IF(OR($C$10="Cycle Lane",$C$10="Mixed Traffic",$C$10="Separated Cycle Lane"),SSS,"  ")</formula1>
    </dataValidation>
    <dataValidation type="list" allowBlank="1" showInputMessage="1" showErrorMessage="1" sqref="D39">
      <formula1>IF(OR($C$10="Cycle Lane",$C$10="Mixed Traffic",$C$10="Separated Cycle Lane"),SSAR,"  ")</formula1>
    </dataValidation>
    <dataValidation type="list" allowBlank="1" showInputMessage="1" showErrorMessage="1" sqref="D38">
      <formula1>IF(OR($C$10="Cycle Lane",$C$10="Mixed Traffic",$C$10="Separated Cycle Lane"),SSPS,"  ")</formula1>
    </dataValidation>
    <dataValidation type="list" allowBlank="1" showInputMessage="1" showErrorMessage="1" sqref="D37">
      <formula1>IF(OR($C$10="Cycle Lane",$C$10="Mixed Traffic",$C$10="Separated Cycle Lane"),DGS,"  ")</formula1>
    </dataValidation>
    <dataValidation type="list" allowBlank="1" showInputMessage="1" showErrorMessage="1" sqref="D36">
      <formula1>IF(OR($C$10="Cycle Lane",$C$10="Mixed Traffic",$C$10="Separated Cycle Lane"),UGS,"  ")</formula1>
    </dataValidation>
    <dataValidation type="list" allowBlank="1" showInputMessage="1" showErrorMessage="1" sqref="D35">
      <formula1>IF($C$10="Roundabout with Path",SCW_RWP,"  ")</formula1>
    </dataValidation>
    <dataValidation type="list" allowBlank="1" showInputMessage="1" showErrorMessage="1" sqref="D34">
      <formula1>IF(OR($C$10="Cycle Lane",$C$10="Mixed Traffic",$C$10="Separated Cycle Path",$C$10="Shared Path"),SS,"  ")</formula1>
    </dataValidation>
    <dataValidation type="list" allowBlank="1" showInputMessage="1" showErrorMessage="1" sqref="D33">
      <formula1>IF(OR($C$10="Cycle Lane",$C$10="Mixed Traffic",$C$10="Separated Cycle Path",$C$10="Shared Path"),DS,"  ")</formula1>
    </dataValidation>
    <dataValidation type="list" allowBlank="1" showInputMessage="1" showErrorMessage="1" sqref="D32">
      <formula1>IF(OR($C$10="Cycle Lane",$C$10="Mixed Traffic",$C$10="Separated Cycle Path",$C$10="Shared Path"),US,"  ")</formula1>
    </dataValidation>
    <dataValidation type="list" allowBlank="1" showInputMessage="1" showErrorMessage="1" sqref="D31">
      <formula1>IF($C$10="Shared Path",PP,"  ")</formula1>
    </dataValidation>
    <dataValidation type="list" allowBlank="1" showInputMessage="1" showErrorMessage="1" sqref="D30">
      <formula1>IF(OR($C$10="Unsignalised Intersection",$C$10="Signalised Intersection",$C$10="Roundabout"),JT,"  ")</formula1>
    </dataValidation>
    <dataValidation type="list" allowBlank="1" showInputMessage="1" showErrorMessage="1" sqref="D29">
      <formula1>IF(OR($C$10="Cycle Lane",$C$10="Mixed Traffic",$C$10="Separated Cycle Path",$C$10="Shared Path"),GDM,IF($C$10="Roundabout",GDR,GDI))</formula1>
    </dataValidation>
    <dataValidation type="list" allowBlank="1" showInputMessage="1" showErrorMessage="1" sqref="D28">
      <formula1>IF(OR($C$10="Signalised Intersection",$C$10="Unsignalised Intersection",$C$10="Roundabout"),PL," ")</formula1>
    </dataValidation>
    <dataValidation type="list" allowBlank="1" showInputMessage="1" showErrorMessage="1" sqref="D27">
      <formula1>IF(OR($C$10="Signalised Intersection",$C$10="Roundabout",$C$10="Unsignalised Intersection"),LCI,"  ")</formula1>
    </dataValidation>
    <dataValidation type="list" allowBlank="1" showInputMessage="1" showErrorMessage="1" sqref="D26">
      <formula1>IF($C$10="Signalised Intersection",SIG," ")</formula1>
    </dataValidation>
    <dataValidation type="list" allowBlank="1" showInputMessage="1" showErrorMessage="1" sqref="D25">
      <formula1>IF(OR($C$10="Separated Cycle Path",$C$10="Shared Path"),DICP,DICL)</formula1>
    </dataValidation>
    <dataValidation type="list" allowBlank="1" showInputMessage="1" showErrorMessage="1" sqref="D24">
      <formula1>IF(OR($C$10="Cycle Lane",$C$10="Separated Cycle Path",$C$10="Shared Path"),ITS,"  ")</formula1>
    </dataValidation>
    <dataValidation type="list" allowBlank="1" showInputMessage="1" showErrorMessage="1" sqref="D23">
      <formula1>IF(OR($C$10="Cycle Lane",$C$10="Separated Cycle Path",$C$10="Shared Path"),CPS,"  ")</formula1>
    </dataValidation>
    <dataValidation type="list" allowBlank="1" showInputMessage="1" showErrorMessage="1" sqref="D22">
      <formula1>IF(OR($C$10="Cycle Lane",$C$10="Separated Cycle Path",$C$10="Shared Path"),CLB,"  ")</formula1>
    </dataValidation>
    <dataValidation type="list" allowBlank="1" showInputMessage="1" showErrorMessage="1" sqref="D21">
      <formula1>IF($C$10="Signalised Intersection",QS," ")</formula1>
    </dataValidation>
    <dataValidation type="list" allowBlank="1" showInputMessage="1" showErrorMessage="1" sqref="D19">
      <formula1>IF(OR($C$10="Cycle Lane",$C$10="Separated Cycle Path"),PW,SPW)</formula1>
    </dataValidation>
    <dataValidation type="list" allowBlank="1" showInputMessage="1" showErrorMessage="1" sqref="D18">
      <formula1>IF($C$10="Unsignalised Intersection",LTC," ")</formula1>
    </dataValidation>
    <dataValidation type="list" allowBlank="1" showInputMessage="1" showErrorMessage="1" sqref="D15">
      <formula1>IF($C$10="Cycle Lane",StreetWidth_CL,StreetWidth_MT)</formula1>
    </dataValidation>
    <dataValidation type="list" allowBlank="1" showInputMessage="1" showErrorMessage="1" sqref="D13">
      <formula1>IF($C$10="Cycle Lane",ADT_CL,ADT_MT)</formula1>
    </dataValidation>
    <dataValidation type="list" allowBlank="1" showInputMessage="1" showErrorMessage="1" sqref="D14">
      <formula1>IF($C$10="Cycle Lane",TS_CL,TS_MT)</formula1>
    </dataValidation>
    <dataValidation type="list" allowBlank="1" showInputMessage="1" showErrorMessage="1" sqref="D20">
      <formula1>IF(OR($C$10="Unsignalised Intersection",$C$10="Signalised Intersection"),KR,"  ")</formula1>
    </dataValidation>
    <dataValidation type="list" allowBlank="1" showInputMessage="1" showErrorMessage="1" sqref="D16">
      <formula1>IF(OR($C$10="Unsignalised Intersection"),TSC,TSCR)</formula1>
    </dataValidation>
    <dataValidation type="list" allowBlank="1" showInputMessage="1" showErrorMessage="1" sqref="D17">
      <formula1>IF(OR($C$10="Unsignalised Intersection",$C$10="Roundabout"),TSUI,TSSI)</formula1>
    </dataValidation>
  </dataValidations>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E47"/>
  <sheetViews>
    <sheetView topLeftCell="B1" zoomScale="99" zoomScaleNormal="90" workbookViewId="0">
      <selection activeCell="F12" sqref="F12"/>
    </sheetView>
  </sheetViews>
  <sheetFormatPr defaultRowHeight="15" x14ac:dyDescent="0.25"/>
  <cols>
    <col min="1" max="1" width="20.625" hidden="1" customWidth="1"/>
    <col min="2" max="2" width="22.875" customWidth="1"/>
    <col min="3" max="3" width="32.875" customWidth="1"/>
    <col min="4" max="4" width="83.5" customWidth="1"/>
    <col min="5" max="5" width="14.5" customWidth="1"/>
    <col min="6" max="6" width="27" style="2" bestFit="1" customWidth="1"/>
    <col min="7" max="12" width="24.875" customWidth="1"/>
    <col min="16" max="16" width="8.875" customWidth="1"/>
  </cols>
  <sheetData>
    <row r="1" spans="1:7" ht="24" thickBot="1" x14ac:dyDescent="0.4">
      <c r="B1" s="6" t="s">
        <v>231</v>
      </c>
    </row>
    <row r="2" spans="1:7" ht="21.75" thickBot="1" x14ac:dyDescent="0.4">
      <c r="B2" s="1" t="s">
        <v>143</v>
      </c>
      <c r="C2" s="94"/>
    </row>
    <row r="3" spans="1:7" ht="15.75" hidden="1" thickBot="1" x14ac:dyDescent="0.3">
      <c r="B3" s="15" t="s">
        <v>50</v>
      </c>
      <c r="C3" s="18"/>
    </row>
    <row r="4" spans="1:7" ht="45.75" hidden="1" thickBot="1" x14ac:dyDescent="0.3">
      <c r="B4" s="43" t="s">
        <v>57</v>
      </c>
      <c r="C4" s="14">
        <f t="array" ref="C4">IF(OR(C10="Shared Path",C10="Separated Cycle Path"),1,(MAX(IF(ISERROR(E13:E18),0,$E$13:$E$18))))</f>
        <v>0</v>
      </c>
    </row>
    <row r="5" spans="1:7" ht="30.75" hidden="1" thickBot="1" x14ac:dyDescent="0.3">
      <c r="B5" s="28" t="s">
        <v>58</v>
      </c>
      <c r="C5" s="14">
        <f t="array" ref="C5">MAX(IF(ISERROR(E$19:E$21),0,$E$19:$E$21))</f>
        <v>0</v>
      </c>
    </row>
    <row r="6" spans="1:7" ht="30.75" hidden="1" thickBot="1" x14ac:dyDescent="0.3">
      <c r="B6" s="28" t="s">
        <v>59</v>
      </c>
      <c r="C6" s="14">
        <f t="array" ref="C6">MAX(IF(ISERROR(E$22:E$28),0,$E$22:$E$28))</f>
        <v>0</v>
      </c>
    </row>
    <row r="7" spans="1:7" ht="15.75" hidden="1" thickBot="1" x14ac:dyDescent="0.3">
      <c r="B7" s="37" t="s">
        <v>53</v>
      </c>
      <c r="C7" s="14">
        <f t="array" ref="C7">MAX(IF(ISERROR(E$29:E$31),0,$E$29:$E$31))</f>
        <v>0</v>
      </c>
    </row>
    <row r="8" spans="1:7" ht="15.75" hidden="1" thickBot="1" x14ac:dyDescent="0.3">
      <c r="B8" s="14" t="s">
        <v>6</v>
      </c>
      <c r="C8" s="47">
        <f t="array" ref="C8">MAX(IF(ISERROR($E$32:$E$34),0,$E$32:$E$34))</f>
        <v>0</v>
      </c>
    </row>
    <row r="9" spans="1:7" ht="19.5" thickBot="1" x14ac:dyDescent="0.35">
      <c r="C9" s="19"/>
    </row>
    <row r="10" spans="1:7" ht="21.75" thickBot="1" x14ac:dyDescent="0.4">
      <c r="B10" s="20" t="s">
        <v>37</v>
      </c>
      <c r="C10" s="22"/>
    </row>
    <row r="11" spans="1:7" ht="21.75" thickBot="1" x14ac:dyDescent="0.4">
      <c r="B11" s="20"/>
      <c r="C11" s="21"/>
    </row>
    <row r="12" spans="1:7" s="2" customFormat="1" ht="45.75" thickBot="1" x14ac:dyDescent="0.3">
      <c r="A12" t="s">
        <v>24</v>
      </c>
      <c r="B12" s="56" t="s">
        <v>24</v>
      </c>
      <c r="C12" s="56" t="s">
        <v>49</v>
      </c>
      <c r="D12" s="57" t="s">
        <v>26</v>
      </c>
      <c r="E12" s="58" t="s">
        <v>38</v>
      </c>
      <c r="F12" s="57" t="s">
        <v>234</v>
      </c>
    </row>
    <row r="13" spans="1:7" s="2" customFormat="1" ht="43.5" customHeight="1" x14ac:dyDescent="0.25">
      <c r="A13" t="s">
        <v>4</v>
      </c>
      <c r="B13" s="124" t="s">
        <v>57</v>
      </c>
      <c r="C13" s="12" t="str">
        <f>IF(OR($C$10='Safe-Infrastructure Type'!$A$25,'Inputs Segment 7'!$C$10='Safe-Infrastructure Type'!$A$26),'Safe-Infrastructure Type'!$A$24,"  ")</f>
        <v xml:space="preserve">  </v>
      </c>
      <c r="D13" s="48"/>
      <c r="E13" s="13" t="e">
        <f t="array" ref="E13">INDEX(Data!$E$15:$E$234,MATCH(D13,IF($C$10=Data!A$15:A$234,Data!$D$15:$D$234),0))</f>
        <v>#N/A</v>
      </c>
      <c r="F13" s="106"/>
      <c r="G13" s="3"/>
    </row>
    <row r="14" spans="1:7" s="2" customFormat="1" ht="43.5" customHeight="1" x14ac:dyDescent="0.25">
      <c r="A14"/>
      <c r="B14" s="125"/>
      <c r="C14" s="40" t="str">
        <f>IF(OR($C$10='Safe-Infrastructure Type'!$B$25,'Inputs Segment 7'!$C$10='Safe-Infrastructure Type'!$B$26),'Safe-Infrastructure Type'!$B$24,"  ")</f>
        <v xml:space="preserve">  </v>
      </c>
      <c r="D14" s="33"/>
      <c r="E14" s="53" t="e">
        <f t="array" ref="E14">INDEX(Data!$E$15:$E$234,MATCH(D14,IF($C$10=Data!A$15:A$234,Data!$D$15:$D$234),0))</f>
        <v>#N/A</v>
      </c>
      <c r="F14" s="46"/>
    </row>
    <row r="15" spans="1:7" s="2" customFormat="1" ht="33.6" customHeight="1" x14ac:dyDescent="0.25">
      <c r="A15" t="s">
        <v>4</v>
      </c>
      <c r="B15" s="125"/>
      <c r="C15" s="8" t="str">
        <f>IF(OR($C$10='Safe-Infrastructure Type'!$C$25,'Inputs Segment 7'!$C$10='Safe-Infrastructure Type'!C26),'Safe-Infrastructure Type'!$C$24,"  ")</f>
        <v xml:space="preserve">  </v>
      </c>
      <c r="D15" s="49"/>
      <c r="E15" s="52" t="e">
        <f t="array" ref="E15">INDEX(Data!$E$15:$E$234,MATCH(D15,IF($C$10=Data!A$15:A$234,Data!$D$15:$D$234),0))</f>
        <v>#N/A</v>
      </c>
      <c r="F15" s="52"/>
    </row>
    <row r="16" spans="1:7" s="2" customFormat="1" ht="33.6" customHeight="1" x14ac:dyDescent="0.25">
      <c r="A16"/>
      <c r="B16" s="125"/>
      <c r="C16" s="40" t="str">
        <f>IF(OR($C$10='Safe-Infrastructure Type'!D25,'Inputs Segment 7'!$C$10='Safe-Infrastructure Type'!D26),'Safe-Infrastructure Type'!D24,"  ")</f>
        <v xml:space="preserve">  </v>
      </c>
      <c r="D16" s="49"/>
      <c r="E16" s="46" t="e">
        <f t="array" ref="E16">INDEX(Data!$E$15:$E$234,MATCH(D16,IF($C$10=Data!A$15:A$234,Data!$D$15:$D$234),0))</f>
        <v>#N/A</v>
      </c>
      <c r="F16" s="52"/>
    </row>
    <row r="17" spans="1:7" s="2" customFormat="1" ht="33.6" customHeight="1" x14ac:dyDescent="0.25">
      <c r="A17"/>
      <c r="B17" s="125"/>
      <c r="C17" s="8" t="str">
        <f>IF(OR('Inputs Segment 7'!$C$10='Safe-Infrastructure Type'!$E$25,'Inputs Segment 7'!$C$10='Safe-Infrastructure Type'!$E$26,'Inputs Segment 7'!$C$10='Safe-Infrastructure Type'!$E$27),'Safe-Infrastructure Type'!$E$24,"  ")</f>
        <v xml:space="preserve">  </v>
      </c>
      <c r="D17" s="33"/>
      <c r="E17" s="52" t="e">
        <f t="array" ref="E17">INDEX(Data!$E$15:$E$234,MATCH(D17,IF($C$10=Data!A$15:A$234,Data!$D$15:$D$234),0))</f>
        <v>#N/A</v>
      </c>
      <c r="F17" s="53"/>
    </row>
    <row r="18" spans="1:7" s="2" customFormat="1" ht="15.75" thickBot="1" x14ac:dyDescent="0.3">
      <c r="A18" s="35" t="s">
        <v>4</v>
      </c>
      <c r="B18" s="126"/>
      <c r="C18" s="41" t="str">
        <f>IF(OR($C$10='Safe-Infrastructure Type'!$F$25),'Safe-Infrastructure Type'!$F$24,"  ")</f>
        <v xml:space="preserve">  </v>
      </c>
      <c r="D18" s="69"/>
      <c r="E18" s="54" t="e">
        <f t="array" ref="E18">INDEX(Data!$E$15:$E$234,MATCH(D18,IF($C$10=Data!A$15:A$234,Data!$D$15:$D$234),0))</f>
        <v>#N/A</v>
      </c>
      <c r="F18" s="55"/>
      <c r="G18" s="3"/>
    </row>
    <row r="19" spans="1:7" s="2" customFormat="1" ht="14.45" customHeight="1" x14ac:dyDescent="0.25">
      <c r="A19" s="36" t="s">
        <v>4</v>
      </c>
      <c r="B19" s="124" t="s">
        <v>58</v>
      </c>
      <c r="C19" s="12" t="str">
        <f>IF(OR('Inputs Segment 7'!$C$10='Safe- Facility Dimensions'!$A$14,'Inputs Segment 7'!$C$10='Safe- Facility Dimensions'!$A$15,'Inputs Segment 7'!$C$10='Safe- Facility Dimensions'!$A$16),'Safe- Facility Dimensions'!$A$13,"  ")</f>
        <v xml:space="preserve">  </v>
      </c>
      <c r="D19" s="33"/>
      <c r="E19" s="51" t="e">
        <f t="array" ref="E19">INDEX(Data!$E$15:$E$234,MATCH(D19,IF($C$10=Data!A$15:A$234,Data!$D$15:$D$234),0))</f>
        <v>#N/A</v>
      </c>
      <c r="F19" s="13"/>
      <c r="G19" s="3"/>
    </row>
    <row r="20" spans="1:7" s="2" customFormat="1" x14ac:dyDescent="0.25">
      <c r="A20" s="2" t="s">
        <v>4</v>
      </c>
      <c r="B20" s="125"/>
      <c r="C20" s="40" t="str">
        <f>IF(OR('Inputs Segment 7'!$C$10='Safe- Facility Dimensions'!$B$14,'Inputs Segment 7'!$C$10='Safe- Facility Dimensions'!$B$15),'Safe- Facility Dimensions'!$B$13,"  ")</f>
        <v xml:space="preserve">  </v>
      </c>
      <c r="D20" s="49"/>
      <c r="E20" s="52" t="e">
        <f t="array" ref="E20">INDEX(Data!$E$15:$E$234,MATCH(D20,IF($C$10=Data!A$15:A$234,Data!$D$15:$D$234),0))</f>
        <v>#N/A</v>
      </c>
      <c r="F20" s="53"/>
      <c r="G20" s="3"/>
    </row>
    <row r="21" spans="1:7" s="2" customFormat="1" ht="15.75" thickBot="1" x14ac:dyDescent="0.3">
      <c r="A21" s="35" t="s">
        <v>4</v>
      </c>
      <c r="B21" s="126"/>
      <c r="C21" s="9" t="str">
        <f>IF(OR('Inputs Segment 7'!$C$10='Safe- Facility Dimensions'!$C$14),'Safe- Facility Dimensions'!$C$13,"  ")</f>
        <v xml:space="preserve">  </v>
      </c>
      <c r="D21" s="33"/>
      <c r="E21" s="54" t="e">
        <f t="array" ref="E21">INDEX(Data!$E$15:$E$234,MATCH(D21,IF($C$10=Data!A$15:A$234,Data!$D$15:$D$234),0))</f>
        <v>#N/A</v>
      </c>
      <c r="F21" s="55"/>
    </row>
    <row r="22" spans="1:7" s="2" customFormat="1" ht="29.1" customHeight="1" thickTop="1" x14ac:dyDescent="0.25">
      <c r="A22" t="s">
        <v>4</v>
      </c>
      <c r="B22" s="124" t="s">
        <v>59</v>
      </c>
      <c r="C22" s="38" t="str">
        <f>IF(OR('Inputs Segment 7'!$C$10='Safe- Conflicts'!$A$23,'Inputs Segment 7'!$C$10='Safe- Conflicts'!$A$24,'Inputs Segment 7'!$C$10='Safe- Conflicts'!$A$25),'Safe- Conflicts'!$A$22,"  ")</f>
        <v xml:space="preserve">  </v>
      </c>
      <c r="D22" s="68"/>
      <c r="E22" s="13" t="e">
        <f t="array" ref="E22">INDEX(Data!$E$15:$E$234,MATCH(D22,IF($C$10=Data!A$15:A$234,Data!$D$15:$D$234),0))</f>
        <v>#N/A</v>
      </c>
      <c r="F22" s="51"/>
    </row>
    <row r="23" spans="1:7" s="2" customFormat="1" x14ac:dyDescent="0.25">
      <c r="A23" t="s">
        <v>4</v>
      </c>
      <c r="B23" s="125"/>
      <c r="C23" s="8" t="str">
        <f>IF(OR('Inputs Segment 7'!$C$10='Safe- Conflicts'!$B$23,'Inputs Segment 7'!$C$10='Safe- Conflicts'!$B$24,'Inputs Segment 7'!$C$10='Safe- Conflicts'!$B$25),'Safe- Conflicts'!$B$22,"  ")</f>
        <v xml:space="preserve">  </v>
      </c>
      <c r="D23" s="50"/>
      <c r="E23" s="53" t="e">
        <f t="array" ref="E23">INDEX(Data!$E$15:$E$234,MATCH(D23,IF($C$10=Data!A$15:A$234,Data!$D$15:$D$234),0))</f>
        <v>#N/A</v>
      </c>
      <c r="F23" s="52"/>
      <c r="G23" s="3"/>
    </row>
    <row r="24" spans="1:7" s="2" customFormat="1" x14ac:dyDescent="0.25">
      <c r="A24" t="s">
        <v>4</v>
      </c>
      <c r="B24" s="125"/>
      <c r="C24" s="39" t="str">
        <f>IF(OR('Inputs Segment 7'!$C$10='Safe- Conflicts'!$C$23,'Inputs Segment 7'!$C$10='Safe- Conflicts'!$C$24,'Inputs Segment 7'!$C$10='Safe- Conflicts'!$C$25),'Safe- Conflicts'!$C$22,"  ")</f>
        <v xml:space="preserve">  </v>
      </c>
      <c r="D24" s="49"/>
      <c r="E24" s="53" t="e">
        <f t="array" ref="E24">INDEX(Data!$E$15:$E$234,MATCH(D24,IF($C$10=Data!A$15:A$234,Data!$D$15:$D$234),0))</f>
        <v>#N/A</v>
      </c>
      <c r="F24" s="52"/>
      <c r="G24" s="3"/>
    </row>
    <row r="25" spans="1:7" s="2" customFormat="1" x14ac:dyDescent="0.25">
      <c r="A25" t="s">
        <v>4</v>
      </c>
      <c r="B25" s="125"/>
      <c r="C25" s="40" t="str">
        <f>IF(OR('Inputs Segment 7'!$C$10='Safe- Conflicts'!$D$23,'Inputs Segment 7'!$C$10='Safe- Conflicts'!$D$24,'Inputs Segment 7'!$C$10='Safe- Conflicts'!$D$25),'Safe- Conflicts'!$D$22,"  ")</f>
        <v xml:space="preserve">  </v>
      </c>
      <c r="D25" s="49"/>
      <c r="E25" s="52" t="e">
        <f t="array" ref="E25">INDEX(Data!$E$15:$E$234,MATCH(D25,IF($C$10=Data!A$15:A$234,Data!$D$15:$D$234),0))</f>
        <v>#N/A</v>
      </c>
      <c r="F25" s="46"/>
    </row>
    <row r="26" spans="1:7" s="2" customFormat="1" ht="14.45" customHeight="1" x14ac:dyDescent="0.25">
      <c r="A26" t="s">
        <v>4</v>
      </c>
      <c r="B26" s="125"/>
      <c r="C26" s="40" t="str">
        <f>IF(OR('Inputs Segment 7'!$C$10='Safe- Conflicts'!$E$23),'Safe- Conflicts'!$E$22,"  ")</f>
        <v xml:space="preserve">  </v>
      </c>
      <c r="D26" s="49"/>
      <c r="E26" s="46" t="e">
        <f t="array" ref="E26">INDEX(Data!$E$15:$E$234,MATCH(D26,IF($C$10=Data!A$15:A$234,Data!$D$15:$D$234),0))</f>
        <v>#N/A</v>
      </c>
      <c r="F26" s="53"/>
    </row>
    <row r="27" spans="1:7" s="2" customFormat="1" ht="29.1" customHeight="1" x14ac:dyDescent="0.25">
      <c r="A27" t="s">
        <v>4</v>
      </c>
      <c r="B27" s="125"/>
      <c r="C27" s="42" t="str">
        <f>IF(OR('Inputs Segment 7'!$C$10='Safe- Conflicts'!$F$23,'Inputs Segment 7'!$C$10='Safe- Conflicts'!$F$24,'Inputs Segment 7'!$C$10='Safe- Conflicts'!$F$25),'Safe- Conflicts'!$F$22,"  ")</f>
        <v xml:space="preserve">  </v>
      </c>
      <c r="D27" s="33"/>
      <c r="E27" s="53" t="e">
        <f t="array" ref="E27">INDEX(Data!$E$15:$E$234,MATCH(D27,IF($C$10=Data!A$15:A$234,Data!$D$15:$D$234),0))</f>
        <v>#N/A</v>
      </c>
      <c r="F27" s="52"/>
    </row>
    <row r="28" spans="1:7" s="2" customFormat="1" ht="15.75" thickBot="1" x14ac:dyDescent="0.3">
      <c r="A28" s="35" t="s">
        <v>4</v>
      </c>
      <c r="B28" s="126"/>
      <c r="C28" s="9" t="str">
        <f>IF(OR('Inputs Segment 7'!$C$10='Safe- Conflicts'!$G$23,$C$10='Safe- Conflicts'!$G$24,$C$10='Safe- Conflicts'!$G$25),'Safe- Conflicts'!$G$22,"  ")</f>
        <v xml:space="preserve">  </v>
      </c>
      <c r="D28" s="69"/>
      <c r="E28" s="55" t="e">
        <f t="array" ref="E28">INDEX(Data!$E$15:$E$234,MATCH(D28,IF($C$10=Data!A$15:A$234,Data!$D$15:$D$234),0))</f>
        <v>#N/A</v>
      </c>
      <c r="F28" s="47"/>
    </row>
    <row r="29" spans="1:7" s="2" customFormat="1" ht="14.45" customHeight="1" x14ac:dyDescent="0.25">
      <c r="A29" t="s">
        <v>4</v>
      </c>
      <c r="B29" s="96" t="s">
        <v>131</v>
      </c>
      <c r="C29" s="40" t="str">
        <f>IF(OR('Inputs Segment 7'!$C$10=Direct!$B$20,'Inputs Segment 7'!$C$10=Direct!$B$21,'Inputs Segment 7'!$C$10=Direct!$B$22,'Inputs Segment 7'!$C$10=Direct!$B$23,C10=Direct!$B$24,'Inputs Segment 7'!C10=Direct!$B$25,'Inputs Segment 7'!$C$10=Direct!$B$26),Direct!$B$19,"  ")</f>
        <v xml:space="preserve">  </v>
      </c>
      <c r="D29" s="33"/>
      <c r="E29" s="53" t="e">
        <f t="array" ref="E29">INDEX(Data!$E$15:$E$234,MATCH(D29,IF($C$10=Data!A$15:A$234,Data!$D$15:$D$234),0))</f>
        <v>#N/A</v>
      </c>
      <c r="F29" s="13"/>
    </row>
    <row r="30" spans="1:7" s="2" customFormat="1" x14ac:dyDescent="0.25">
      <c r="A30" t="s">
        <v>4</v>
      </c>
      <c r="B30" s="97"/>
      <c r="C30" s="8" t="str">
        <f>IF(OR('Inputs Segment 7'!$C$10=Direct!$C$20,'Inputs Segment 7'!$C$10=Direct!$C$21),Direct!$C$19,"  ")</f>
        <v xml:space="preserve">  </v>
      </c>
      <c r="D30" s="49"/>
      <c r="E30" s="53" t="e">
        <f t="array" ref="E30">INDEX(Data!$E$15:$E$234,MATCH(D30,IF($C$10=Data!A$15:A$234,Data!$D$15:$D$234),0))</f>
        <v>#N/A</v>
      </c>
      <c r="F30" s="52"/>
    </row>
    <row r="31" spans="1:7" s="2" customFormat="1" ht="15.75" thickBot="1" x14ac:dyDescent="0.3">
      <c r="A31" s="35" t="s">
        <v>4</v>
      </c>
      <c r="B31" s="98"/>
      <c r="C31" s="41" t="str">
        <f>IF(OR('Inputs Segment 7'!$C$10=Direct!$D$20),Direct!$D$19,"  ")</f>
        <v xml:space="preserve">  </v>
      </c>
      <c r="D31" s="33"/>
      <c r="E31" s="55" t="e">
        <f t="array" ref="E31">INDEX(Data!$E$15:$E$234,MATCH(D31,IF($C$10=Data!A$15:A$234,Data!$D$15:$D$234),0))</f>
        <v>#N/A</v>
      </c>
      <c r="F31" s="47"/>
    </row>
    <row r="32" spans="1:7" s="2" customFormat="1" ht="29.1" customHeight="1" thickTop="1" x14ac:dyDescent="0.25">
      <c r="A32" t="s">
        <v>4</v>
      </c>
      <c r="B32" s="121" t="s">
        <v>6</v>
      </c>
      <c r="C32" s="12" t="str">
        <f>IF(OR('Inputs Segment 7'!$C$10=Comfort!$A$20,'Inputs Segment 7'!$C$10=Comfort!$A$21,'Inputs Segment 7'!$C$10=Comfort!$A$22,'Inputs Segment 7'!$C$10=Comfort!$A$23),Comfort!$A$19,"  ")</f>
        <v xml:space="preserve">  </v>
      </c>
      <c r="D32" s="68"/>
      <c r="E32" s="13" t="e">
        <f t="array" ref="E32">INDEX(Data!$E$15:$E$234,MATCH(D32,IF($C$10=Data!A$15:A$234,Data!$D$15:$D$234),0))</f>
        <v>#N/A</v>
      </c>
      <c r="F32" s="51"/>
    </row>
    <row r="33" spans="1:265" s="2" customFormat="1" x14ac:dyDescent="0.25">
      <c r="A33"/>
      <c r="B33" s="122"/>
      <c r="C33" s="40" t="str">
        <f>IF(OR('Inputs Segment 7'!$C$10=Comfort!$B$20,'Inputs Segment 7'!$C$10=Comfort!$B$21,'Inputs Segment 7'!$C$10=Comfort!$B$22,'Inputs Segment 7'!$C$10=Comfort!$B$23),Comfort!$B$19,"  ")</f>
        <v xml:space="preserve">  </v>
      </c>
      <c r="D33" s="33"/>
      <c r="E33" s="52" t="e">
        <f t="array" ref="E33">INDEX(Data!$E$15:$E$234,MATCH(D33,IF($C$10=Data!A$15:A$234,Data!$D$15:$D$234),0))</f>
        <v>#N/A</v>
      </c>
      <c r="F33" s="52"/>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row>
    <row r="34" spans="1:265" s="2" customFormat="1" ht="15.75" thickBot="1" x14ac:dyDescent="0.3">
      <c r="A34"/>
      <c r="B34" s="123"/>
      <c r="C34" s="9" t="str">
        <f>IF(OR('Inputs Segment 7'!$C$10=Comfort!$C$20,'Inputs Segment 7'!$C$10=Comfort!$C$21,'Inputs Segment 7'!$C$10=Comfort!$C$22,'Inputs Segment 7'!$C$10=Comfort!$C$23),Comfort!$C$19,"  ")</f>
        <v xml:space="preserve">  </v>
      </c>
      <c r="D34" s="41"/>
      <c r="E34" s="67" t="e">
        <f t="array" ref="E34">INDEX(Data!$E$15:$E$234,MATCH(D34,IF($C$10=Data!A$15:A$234,Data!$D$15:$D$234),0))</f>
        <v>#N/A</v>
      </c>
      <c r="F34" s="47"/>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row>
    <row r="35" spans="1:265" s="2" customFormat="1" x14ac:dyDescent="0.25">
      <c r="A35" t="s">
        <v>4</v>
      </c>
      <c r="B35" s="32"/>
      <c r="C35" s="33"/>
      <c r="D35" s="33"/>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row>
    <row r="36" spans="1:265" ht="14.45" customHeight="1" x14ac:dyDescent="0.25">
      <c r="A36" t="s">
        <v>6</v>
      </c>
      <c r="B36" s="32"/>
      <c r="C36" s="33"/>
      <c r="D36" s="33"/>
      <c r="E36" s="2"/>
    </row>
    <row r="37" spans="1:265" ht="14.45" customHeight="1" x14ac:dyDescent="0.25">
      <c r="A37" t="s">
        <v>6</v>
      </c>
      <c r="B37" s="32"/>
      <c r="C37" s="33"/>
      <c r="D37" s="33"/>
      <c r="E37" s="2"/>
    </row>
    <row r="38" spans="1:265" ht="14.45" customHeight="1" x14ac:dyDescent="0.25">
      <c r="A38" t="s">
        <v>6</v>
      </c>
      <c r="B38" s="32"/>
      <c r="C38" s="33"/>
      <c r="D38" s="33"/>
      <c r="E38" s="2"/>
    </row>
    <row r="39" spans="1:265" ht="14.45" customHeight="1" x14ac:dyDescent="0.25">
      <c r="A39" t="s">
        <v>6</v>
      </c>
      <c r="B39" s="32"/>
      <c r="C39" s="33"/>
      <c r="D39" s="33"/>
      <c r="E39" s="2"/>
    </row>
    <row r="40" spans="1:265" ht="14.45" customHeight="1" x14ac:dyDescent="0.25">
      <c r="A40" t="s">
        <v>6</v>
      </c>
      <c r="B40" s="32"/>
      <c r="C40" s="33"/>
      <c r="D40" s="33"/>
      <c r="E40" s="2"/>
    </row>
    <row r="41" spans="1:265" ht="15" customHeight="1" x14ac:dyDescent="0.25">
      <c r="B41" s="32"/>
      <c r="C41" s="33"/>
      <c r="D41" s="33"/>
      <c r="E41" s="2"/>
    </row>
    <row r="42" spans="1:265" ht="29.1" customHeight="1" x14ac:dyDescent="0.25">
      <c r="A42" t="s">
        <v>5</v>
      </c>
      <c r="B42" s="127"/>
      <c r="C42" s="33"/>
      <c r="D42" s="33"/>
      <c r="E42" s="2"/>
    </row>
    <row r="43" spans="1:265" x14ac:dyDescent="0.25">
      <c r="A43" t="s">
        <v>5</v>
      </c>
      <c r="B43" s="127"/>
      <c r="C43" s="33"/>
      <c r="D43" s="33"/>
      <c r="E43" s="2"/>
    </row>
    <row r="44" spans="1:265" x14ac:dyDescent="0.25">
      <c r="A44" t="s">
        <v>7</v>
      </c>
      <c r="B44" s="95"/>
      <c r="C44" s="33"/>
      <c r="D44" s="33"/>
      <c r="E44" s="2"/>
    </row>
    <row r="45" spans="1:265" ht="14.45" customHeight="1" x14ac:dyDescent="0.25">
      <c r="A45" t="s">
        <v>13</v>
      </c>
      <c r="B45" s="128"/>
      <c r="C45" s="33"/>
      <c r="D45" s="33"/>
      <c r="E45" s="2"/>
    </row>
    <row r="46" spans="1:265" ht="14.45" customHeight="1" x14ac:dyDescent="0.25">
      <c r="A46" t="s">
        <v>13</v>
      </c>
      <c r="B46" s="128"/>
      <c r="C46" s="33"/>
      <c r="D46" s="33"/>
      <c r="E46" s="2"/>
    </row>
    <row r="47" spans="1:265" x14ac:dyDescent="0.25">
      <c r="B47" s="128"/>
      <c r="C47" s="2"/>
      <c r="D47" s="33"/>
      <c r="E47" s="2"/>
    </row>
  </sheetData>
  <mergeCells count="6">
    <mergeCell ref="B45:B47"/>
    <mergeCell ref="B13:B18"/>
    <mergeCell ref="B19:B21"/>
    <mergeCell ref="B22:B28"/>
    <mergeCell ref="B32:B34"/>
    <mergeCell ref="B42:B43"/>
  </mergeCells>
  <conditionalFormatting sqref="C13:C34">
    <cfRule type="containsBlanks" dxfId="23" priority="6">
      <formula>LEN(TRIM(C13))=0</formula>
    </cfRule>
  </conditionalFormatting>
  <conditionalFormatting sqref="E13:E47">
    <cfRule type="expression" dxfId="22" priority="1">
      <formula>"#N/A"</formula>
    </cfRule>
  </conditionalFormatting>
  <conditionalFormatting sqref="C4:C8 E13:E47">
    <cfRule type="cellIs" dxfId="21" priority="2" operator="equal">
      <formula>4</formula>
    </cfRule>
    <cfRule type="cellIs" dxfId="20" priority="3" operator="equal">
      <formula>3</formula>
    </cfRule>
    <cfRule type="cellIs" dxfId="19" priority="4" operator="equal">
      <formula>2</formula>
    </cfRule>
    <cfRule type="cellIs" dxfId="18" priority="5" operator="equal">
      <formula>1</formula>
    </cfRule>
  </conditionalFormatting>
  <dataValidations count="36">
    <dataValidation type="list" allowBlank="1" showInputMessage="1" showErrorMessage="1" sqref="D17">
      <formula1>IF(OR($C$10="Unsignalised Intersection",$C$10="Roundabout"),TSUI,TSSI)</formula1>
    </dataValidation>
    <dataValidation type="list" allowBlank="1" showInputMessage="1" showErrorMessage="1" sqref="D16">
      <formula1>IF(OR($C$10="Unsignalised Intersection"),TSC,TSCR)</formula1>
    </dataValidation>
    <dataValidation type="list" allowBlank="1" showInputMessage="1" showErrorMessage="1" sqref="D20">
      <formula1>IF(OR($C$10="Unsignalised Intersection",$C$10="Signalised Intersection"),KR,"  ")</formula1>
    </dataValidation>
    <dataValidation type="list" allowBlank="1" showInputMessage="1" showErrorMessage="1" sqref="D14">
      <formula1>IF($C$10="Cycle Lane",TS_CL,TS_MT)</formula1>
    </dataValidation>
    <dataValidation type="list" allowBlank="1" showInputMessage="1" showErrorMessage="1" sqref="D13">
      <formula1>IF($C$10="Cycle Lane",ADT_CL,ADT_MT)</formula1>
    </dataValidation>
    <dataValidation type="list" allowBlank="1" showInputMessage="1" showErrorMessage="1" sqref="D15">
      <formula1>IF($C$10="Cycle Lane",StreetWidth_CL,StreetWidth_MT)</formula1>
    </dataValidation>
    <dataValidation type="list" allowBlank="1" showInputMessage="1" showErrorMessage="1" sqref="D18">
      <formula1>IF($C$10="Unsignalised Intersection",LTC," ")</formula1>
    </dataValidation>
    <dataValidation type="list" allowBlank="1" showInputMessage="1" showErrorMessage="1" sqref="D19">
      <formula1>IF(OR($C$10="Cycle Lane",$C$10="Separated Cycle Path"),PW,SPW)</formula1>
    </dataValidation>
    <dataValidation type="list" allowBlank="1" showInputMessage="1" showErrorMessage="1" sqref="D21">
      <formula1>IF($C$10="Signalised Intersection",QS," ")</formula1>
    </dataValidation>
    <dataValidation type="list" allowBlank="1" showInputMessage="1" showErrorMessage="1" sqref="D22">
      <formula1>IF(OR($C$10="Cycle Lane",$C$10="Separated Cycle Path",$C$10="Shared Path"),CLB,"  ")</formula1>
    </dataValidation>
    <dataValidation type="list" allowBlank="1" showInputMessage="1" showErrorMessage="1" sqref="D23">
      <formula1>IF(OR($C$10="Cycle Lane",$C$10="Separated Cycle Path",$C$10="Shared Path"),CPS,"  ")</formula1>
    </dataValidation>
    <dataValidation type="list" allowBlank="1" showInputMessage="1" showErrorMessage="1" sqref="D24">
      <formula1>IF(OR($C$10="Cycle Lane",$C$10="Separated Cycle Path",$C$10="Shared Path"),ITS,"  ")</formula1>
    </dataValidation>
    <dataValidation type="list" allowBlank="1" showInputMessage="1" showErrorMessage="1" sqref="D25">
      <formula1>IF(OR($C$10="Separated Cycle Path",$C$10="Shared Path"),DICP,DICL)</formula1>
    </dataValidation>
    <dataValidation type="list" allowBlank="1" showInputMessage="1" showErrorMessage="1" sqref="D26">
      <formula1>IF($C$10="Signalised Intersection",SIG," ")</formula1>
    </dataValidation>
    <dataValidation type="list" allowBlank="1" showInputMessage="1" showErrorMessage="1" sqref="D27">
      <formula1>IF(OR($C$10="Signalised Intersection",$C$10="Roundabout",$C$10="Unsignalised Intersection"),LCI,"  ")</formula1>
    </dataValidation>
    <dataValidation type="list" allowBlank="1" showInputMessage="1" showErrorMessage="1" sqref="D28">
      <formula1>IF(OR($C$10="Signalised Intersection",$C$10="Unsignalised Intersection",$C$10="Roundabout"),PL," ")</formula1>
    </dataValidation>
    <dataValidation type="list" allowBlank="1" showInputMessage="1" showErrorMessage="1" sqref="D29">
      <formula1>IF(OR($C$10="Cycle Lane",$C$10="Mixed Traffic",$C$10="Separated Cycle Path",$C$10="Shared Path"),GDM,IF($C$10="Roundabout",GDR,GDI))</formula1>
    </dataValidation>
    <dataValidation type="list" allowBlank="1" showInputMessage="1" showErrorMessage="1" sqref="D30">
      <formula1>IF(OR($C$10="Unsignalised Intersection",$C$10="Signalised Intersection",$C$10="Roundabout"),JT,"  ")</formula1>
    </dataValidation>
    <dataValidation type="list" allowBlank="1" showInputMessage="1" showErrorMessage="1" sqref="D31">
      <formula1>IF($C$10="Shared Path",PP,"  ")</formula1>
    </dataValidation>
    <dataValidation type="list" allowBlank="1" showInputMessage="1" showErrorMessage="1" sqref="D32">
      <formula1>IF(OR($C$10="Cycle Lane",$C$10="Mixed Traffic",$C$10="Separated Cycle Path",$C$10="Shared Path"),US,"  ")</formula1>
    </dataValidation>
    <dataValidation type="list" allowBlank="1" showInputMessage="1" showErrorMessage="1" sqref="D33">
      <formula1>IF(OR($C$10="Cycle Lane",$C$10="Mixed Traffic",$C$10="Separated Cycle Path",$C$10="Shared Path"),DS,"  ")</formula1>
    </dataValidation>
    <dataValidation type="list" allowBlank="1" showInputMessage="1" showErrorMessage="1" sqref="D34">
      <formula1>IF(OR($C$10="Cycle Lane",$C$10="Mixed Traffic",$C$10="Separated Cycle Path",$C$10="Shared Path"),SS,"  ")</formula1>
    </dataValidation>
    <dataValidation type="list" allowBlank="1" showInputMessage="1" showErrorMessage="1" sqref="D35">
      <formula1>IF($C$10="Roundabout with Path",SCW_RWP,"  ")</formula1>
    </dataValidation>
    <dataValidation type="list" allowBlank="1" showInputMessage="1" showErrorMessage="1" sqref="D36">
      <formula1>IF(OR($C$10="Cycle Lane",$C$10="Mixed Traffic",$C$10="Separated Cycle Lane"),UGS,"  ")</formula1>
    </dataValidation>
    <dataValidation type="list" allowBlank="1" showInputMessage="1" showErrorMessage="1" sqref="D37">
      <formula1>IF(OR($C$10="Cycle Lane",$C$10="Mixed Traffic",$C$10="Separated Cycle Lane"),DGS,"  ")</formula1>
    </dataValidation>
    <dataValidation type="list" allowBlank="1" showInputMessage="1" showErrorMessage="1" sqref="D38">
      <formula1>IF(OR($C$10="Cycle Lane",$C$10="Mixed Traffic",$C$10="Separated Cycle Lane"),SSPS,"  ")</formula1>
    </dataValidation>
    <dataValidation type="list" allowBlank="1" showInputMessage="1" showErrorMessage="1" sqref="D39">
      <formula1>IF(OR($C$10="Cycle Lane",$C$10="Mixed Traffic",$C$10="Separated Cycle Lane"),SSAR,"  ")</formula1>
    </dataValidation>
    <dataValidation type="list" allowBlank="1" showInputMessage="1" showErrorMessage="1" sqref="D40">
      <formula1>IF(OR($C$10="Cycle Lane",$C$10="Mixed Traffic",$C$10="Separated Cycle Lane"),SSS,"  ")</formula1>
    </dataValidation>
    <dataValidation type="list" allowBlank="1" showInputMessage="1" showErrorMessage="1" sqref="D41">
      <formula1>IF(OR($C$10="Cycle Lane",$C$10="Mixed Traffic",$C$10="Separated Cycle Lane"),SSL,"  ")</formula1>
    </dataValidation>
    <dataValidation type="list" allowBlank="1" showInputMessage="1" showErrorMessage="1" sqref="D44">
      <formula1>IF(OR($C$10="Cycle Lane",$C$10="Mixed Traffic",$C$10="Separated Cycle Lane"),ATT,"  ")</formula1>
    </dataValidation>
    <dataValidation type="list" allowBlank="1" showInputMessage="1" showErrorMessage="1" sqref="D42">
      <formula1>IF(OR($C$10="Cycle Lane",$C$10="Mixed Traffic",$C$10="Separated Cycle Lane",$C$10="Roundabout with Path"),DSL,DSL_RWP)</formula1>
    </dataValidation>
    <dataValidation type="list" allowBlank="1" showInputMessage="1" showErrorMessage="1" sqref="D43">
      <formula1>IF(OR($C$10="Signalised Intersection",$C$10="Unsignalised Intersection"),DSL_I,"  ")</formula1>
    </dataValidation>
    <dataValidation type="list" allowBlank="1" showInputMessage="1" showErrorMessage="1" sqref="D45">
      <formula1>IF(OR($C$10="Cycle Lane",$C$10="Mixed Traffic",$C$10="Separated Cycle Lane"),RCO,"  ")</formula1>
    </dataValidation>
    <dataValidation type="list" allowBlank="1" showInputMessage="1" showErrorMessage="1" sqref="D46">
      <formula1>IF(OR($C$10="Cycle Lane",$C$10="Mixed Traffic",$C$10="Separated Cycle Lane"),ALD,"  ")</formula1>
    </dataValidation>
    <dataValidation type="list" allowBlank="1" showInputMessage="1" showErrorMessage="1" sqref="D47">
      <formula1>IF(OR($C$10="Signalised Intersection",$C$10="Unsignalised Intersection"),ATS,"  ")</formula1>
    </dataValidation>
    <dataValidation type="list" allowBlank="1" showInputMessage="1" showErrorMessage="1" sqref="C10:C11">
      <formula1>SegmentTypes</formula1>
    </dataValidation>
  </dataValidations>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E47"/>
  <sheetViews>
    <sheetView topLeftCell="B1" zoomScale="99" zoomScaleNormal="90" workbookViewId="0">
      <selection activeCell="F12" sqref="F12"/>
    </sheetView>
  </sheetViews>
  <sheetFormatPr defaultRowHeight="15" x14ac:dyDescent="0.25"/>
  <cols>
    <col min="1" max="1" width="20.625" hidden="1" customWidth="1"/>
    <col min="2" max="2" width="22.875" customWidth="1"/>
    <col min="3" max="3" width="32.875" customWidth="1"/>
    <col min="4" max="4" width="83.5" customWidth="1"/>
    <col min="5" max="5" width="14.5" customWidth="1"/>
    <col min="6" max="6" width="27" style="2" bestFit="1" customWidth="1"/>
    <col min="7" max="12" width="24.875" customWidth="1"/>
    <col min="16" max="16" width="8.875" customWidth="1"/>
  </cols>
  <sheetData>
    <row r="1" spans="1:13" ht="24" thickBot="1" x14ac:dyDescent="0.4">
      <c r="B1" s="6" t="s">
        <v>230</v>
      </c>
    </row>
    <row r="2" spans="1:13" ht="21.75" thickBot="1" x14ac:dyDescent="0.4">
      <c r="B2" s="1" t="s">
        <v>145</v>
      </c>
      <c r="C2" s="94"/>
    </row>
    <row r="3" spans="1:13" ht="15.75" hidden="1" thickBot="1" x14ac:dyDescent="0.3">
      <c r="B3" s="15" t="s">
        <v>50</v>
      </c>
      <c r="C3" s="18"/>
    </row>
    <row r="4" spans="1:13" ht="45.75" hidden="1" thickBot="1" x14ac:dyDescent="0.3">
      <c r="B4" s="43" t="s">
        <v>57</v>
      </c>
      <c r="C4" s="14">
        <f t="array" ref="C4">IF(OR(C10="Shared Path",C10="Separated Cycle Path"),1,(MAX(IF(ISERROR(E13:E18),0,$E$13:$E$18))))</f>
        <v>0</v>
      </c>
    </row>
    <row r="5" spans="1:13" ht="30.75" hidden="1" thickBot="1" x14ac:dyDescent="0.3">
      <c r="B5" s="28" t="s">
        <v>58</v>
      </c>
      <c r="C5" s="14">
        <f t="array" ref="C5">MAX(IF(ISERROR(E$19:E$21),0,$E$19:$E$21))</f>
        <v>0</v>
      </c>
    </row>
    <row r="6" spans="1:13" ht="30.75" hidden="1" thickBot="1" x14ac:dyDescent="0.3">
      <c r="B6" s="28" t="s">
        <v>59</v>
      </c>
      <c r="C6" s="14">
        <f t="array" ref="C6">MAX(IF(ISERROR(E$22:E$28),0,$E$22:$E$28))</f>
        <v>0</v>
      </c>
    </row>
    <row r="7" spans="1:13" ht="15.75" hidden="1" thickBot="1" x14ac:dyDescent="0.3">
      <c r="B7" s="37" t="s">
        <v>53</v>
      </c>
      <c r="C7" s="14">
        <f t="array" ref="C7">MAX(IF(ISERROR(E$29:E$31),0,$E$29:$E$31))</f>
        <v>0</v>
      </c>
    </row>
    <row r="8" spans="1:13" ht="15.75" hidden="1" thickBot="1" x14ac:dyDescent="0.3">
      <c r="B8" s="14" t="s">
        <v>6</v>
      </c>
      <c r="C8" s="47">
        <f t="array" ref="C8">MAX(IF(ISERROR($E$32:$E$34),0,$E$32:$E$34))</f>
        <v>0</v>
      </c>
    </row>
    <row r="9" spans="1:13" ht="19.5" thickBot="1" x14ac:dyDescent="0.35">
      <c r="C9" s="19"/>
    </row>
    <row r="10" spans="1:13" ht="21.75" thickBot="1" x14ac:dyDescent="0.4">
      <c r="B10" s="20" t="s">
        <v>37</v>
      </c>
      <c r="C10" s="22"/>
    </row>
    <row r="11" spans="1:13" ht="21.75" thickBot="1" x14ac:dyDescent="0.4">
      <c r="B11" s="20"/>
      <c r="C11" s="21"/>
    </row>
    <row r="12" spans="1:13" s="2" customFormat="1" ht="45.75" thickBot="1" x14ac:dyDescent="0.3">
      <c r="A12" t="s">
        <v>24</v>
      </c>
      <c r="B12" s="56" t="s">
        <v>24</v>
      </c>
      <c r="C12" s="56" t="s">
        <v>49</v>
      </c>
      <c r="D12" s="57" t="s">
        <v>26</v>
      </c>
      <c r="E12" s="58" t="s">
        <v>38</v>
      </c>
      <c r="F12" s="57" t="s">
        <v>234</v>
      </c>
      <c r="G12"/>
      <c r="H12"/>
      <c r="I12"/>
      <c r="J12"/>
      <c r="K12"/>
      <c r="L12"/>
      <c r="M12"/>
    </row>
    <row r="13" spans="1:13" s="2" customFormat="1" ht="43.5" customHeight="1" x14ac:dyDescent="0.25">
      <c r="A13" t="s">
        <v>4</v>
      </c>
      <c r="B13" s="124" t="s">
        <v>57</v>
      </c>
      <c r="C13" s="12" t="str">
        <f>IF(OR($C$10='Safe-Infrastructure Type'!$A$25,'Inputs Segment 8'!$C$10='Safe-Infrastructure Type'!$A$26),'Safe-Infrastructure Type'!$A$24,"  ")</f>
        <v xml:space="preserve">  </v>
      </c>
      <c r="D13" s="48"/>
      <c r="E13" s="13" t="e">
        <f t="array" ref="E13">INDEX(Data!$E$15:$E$234,MATCH(D13,IF($C$10=Data!A$15:A$234,Data!$D$15:$D$234),0))</f>
        <v>#N/A</v>
      </c>
      <c r="F13" s="106"/>
      <c r="G13" s="3"/>
    </row>
    <row r="14" spans="1:13" s="2" customFormat="1" ht="43.5" customHeight="1" x14ac:dyDescent="0.25">
      <c r="A14"/>
      <c r="B14" s="125"/>
      <c r="C14" s="40" t="str">
        <f>IF(OR($C$10='Safe-Infrastructure Type'!$B$25,'Inputs Segment 8'!$C$10='Safe-Infrastructure Type'!$B$26),'Safe-Infrastructure Type'!$B$24,"  ")</f>
        <v xml:space="preserve">  </v>
      </c>
      <c r="D14" s="33"/>
      <c r="E14" s="53" t="e">
        <f t="array" ref="E14">INDEX(Data!$E$15:$E$234,MATCH(D14,IF($C$10=Data!A$15:A$234,Data!$D$15:$D$234),0))</f>
        <v>#N/A</v>
      </c>
      <c r="F14" s="46"/>
    </row>
    <row r="15" spans="1:13" s="2" customFormat="1" ht="33.6" customHeight="1" x14ac:dyDescent="0.25">
      <c r="A15" t="s">
        <v>4</v>
      </c>
      <c r="B15" s="125"/>
      <c r="C15" s="8" t="str">
        <f>IF(OR($C$10='Safe-Infrastructure Type'!$C$25,'Inputs Segment 8'!$C$10='Safe-Infrastructure Type'!C26),'Safe-Infrastructure Type'!$C$24,"  ")</f>
        <v xml:space="preserve">  </v>
      </c>
      <c r="D15" s="49"/>
      <c r="E15" s="52" t="e">
        <f t="array" ref="E15">INDEX(Data!$E$15:$E$234,MATCH(D15,IF($C$10=Data!A$15:A$234,Data!$D$15:$D$234),0))</f>
        <v>#N/A</v>
      </c>
      <c r="F15" s="52"/>
    </row>
    <row r="16" spans="1:13" s="2" customFormat="1" ht="33.6" customHeight="1" x14ac:dyDescent="0.25">
      <c r="A16"/>
      <c r="B16" s="125"/>
      <c r="C16" s="40" t="str">
        <f>IF(OR($C$10='Safe-Infrastructure Type'!D25,'Inputs Segment 8'!$C$10='Safe-Infrastructure Type'!D26),'Safe-Infrastructure Type'!D24,"  ")</f>
        <v xml:space="preserve">  </v>
      </c>
      <c r="D16" s="49"/>
      <c r="E16" s="46" t="e">
        <f t="array" ref="E16">INDEX(Data!$E$15:$E$234,MATCH(D16,IF($C$10=Data!A$15:A$234,Data!$D$15:$D$234),0))</f>
        <v>#N/A</v>
      </c>
      <c r="F16" s="52"/>
    </row>
    <row r="17" spans="1:7" s="2" customFormat="1" ht="33.6" customHeight="1" x14ac:dyDescent="0.25">
      <c r="A17"/>
      <c r="B17" s="125"/>
      <c r="C17" s="8" t="str">
        <f>IF(OR('Inputs Segment 8'!$C$10='Safe-Infrastructure Type'!$E$25,'Inputs Segment 8'!$C$10='Safe-Infrastructure Type'!$E$26,'Inputs Segment 8'!$C$10='Safe-Infrastructure Type'!$E$27),'Safe-Infrastructure Type'!$E$24,"  ")</f>
        <v xml:space="preserve">  </v>
      </c>
      <c r="D17" s="33"/>
      <c r="E17" s="52" t="e">
        <f t="array" ref="E17">INDEX(Data!$E$15:$E$234,MATCH(D17,IF($C$10=Data!A$15:A$234,Data!$D$15:$D$234),0))</f>
        <v>#N/A</v>
      </c>
      <c r="F17" s="53"/>
    </row>
    <row r="18" spans="1:7" s="2" customFormat="1" ht="15.75" thickBot="1" x14ac:dyDescent="0.3">
      <c r="A18" s="35" t="s">
        <v>4</v>
      </c>
      <c r="B18" s="126"/>
      <c r="C18" s="41" t="str">
        <f>IF(OR($C$10='Safe-Infrastructure Type'!$F$25),'Safe-Infrastructure Type'!$F$24,"  ")</f>
        <v xml:space="preserve">  </v>
      </c>
      <c r="D18" s="69"/>
      <c r="E18" s="54" t="e">
        <f t="array" ref="E18">INDEX(Data!$E$15:$E$234,MATCH(D18,IF($C$10=Data!A$15:A$234,Data!$D$15:$D$234),0))</f>
        <v>#N/A</v>
      </c>
      <c r="F18" s="55"/>
      <c r="G18" s="3"/>
    </row>
    <row r="19" spans="1:7" s="2" customFormat="1" ht="14.45" customHeight="1" x14ac:dyDescent="0.25">
      <c r="A19" s="36" t="s">
        <v>4</v>
      </c>
      <c r="B19" s="124" t="s">
        <v>58</v>
      </c>
      <c r="C19" s="12" t="str">
        <f>IF(OR('Inputs Segment 8'!$C$10='Safe- Facility Dimensions'!$A$14,'Inputs Segment 8'!$C$10='Safe- Facility Dimensions'!$A$15,'Inputs Segment 8'!$C$10='Safe- Facility Dimensions'!$A$16),'Safe- Facility Dimensions'!$A$13,"  ")</f>
        <v xml:space="preserve">  </v>
      </c>
      <c r="D19" s="33"/>
      <c r="E19" s="51" t="e">
        <f t="array" ref="E19">INDEX(Data!$E$15:$E$234,MATCH(D19,IF($C$10=Data!A$15:A$234,Data!$D$15:$D$234),0))</f>
        <v>#N/A</v>
      </c>
      <c r="F19" s="13"/>
      <c r="G19" s="3"/>
    </row>
    <row r="20" spans="1:7" s="2" customFormat="1" x14ac:dyDescent="0.25">
      <c r="A20" s="2" t="s">
        <v>4</v>
      </c>
      <c r="B20" s="125"/>
      <c r="C20" s="40" t="str">
        <f>IF(OR('Inputs Segment 8'!$C$10='Safe- Facility Dimensions'!$B$14,'Inputs Segment 8'!$C$10='Safe- Facility Dimensions'!$B$15),'Safe- Facility Dimensions'!$B$13,"  ")</f>
        <v xml:space="preserve">  </v>
      </c>
      <c r="D20" s="49"/>
      <c r="E20" s="52" t="e">
        <f t="array" ref="E20">INDEX(Data!$E$15:$E$234,MATCH(D20,IF($C$10=Data!A$15:A$234,Data!$D$15:$D$234),0))</f>
        <v>#N/A</v>
      </c>
      <c r="F20" s="53"/>
      <c r="G20" s="3"/>
    </row>
    <row r="21" spans="1:7" s="2" customFormat="1" ht="15.75" thickBot="1" x14ac:dyDescent="0.3">
      <c r="A21" s="35" t="s">
        <v>4</v>
      </c>
      <c r="B21" s="126"/>
      <c r="C21" s="9" t="str">
        <f>IF(OR('Inputs Segment 8'!$C$10='Safe- Facility Dimensions'!$C$14),'Safe- Facility Dimensions'!$C$13,"  ")</f>
        <v xml:space="preserve">  </v>
      </c>
      <c r="D21" s="33"/>
      <c r="E21" s="54" t="e">
        <f t="array" ref="E21">INDEX(Data!$E$15:$E$234,MATCH(D21,IF($C$10=Data!A$15:A$234,Data!$D$15:$D$234),0))</f>
        <v>#N/A</v>
      </c>
      <c r="F21" s="55"/>
    </row>
    <row r="22" spans="1:7" s="2" customFormat="1" ht="29.1" customHeight="1" thickTop="1" x14ac:dyDescent="0.25">
      <c r="A22" t="s">
        <v>4</v>
      </c>
      <c r="B22" s="124" t="s">
        <v>59</v>
      </c>
      <c r="C22" s="38" t="str">
        <f>IF(OR('Inputs Segment 8'!$C$10='Safe- Conflicts'!$A$23,'Inputs Segment 8'!$C$10='Safe- Conflicts'!$A$24,'Inputs Segment 8'!$C$10='Safe- Conflicts'!$A$25),'Safe- Conflicts'!$A$22,"  ")</f>
        <v xml:space="preserve">  </v>
      </c>
      <c r="D22" s="68"/>
      <c r="E22" s="13" t="e">
        <f t="array" ref="E22">INDEX(Data!$E$15:$E$234,MATCH(D22,IF($C$10=Data!A$15:A$234,Data!$D$15:$D$234),0))</f>
        <v>#N/A</v>
      </c>
      <c r="F22" s="51"/>
    </row>
    <row r="23" spans="1:7" s="2" customFormat="1" x14ac:dyDescent="0.25">
      <c r="A23" t="s">
        <v>4</v>
      </c>
      <c r="B23" s="125"/>
      <c r="C23" s="8" t="str">
        <f>IF(OR('Inputs Segment 8'!$C$10='Safe- Conflicts'!$B$23,'Inputs Segment 8'!$C$10='Safe- Conflicts'!$B$24,'Inputs Segment 8'!$C$10='Safe- Conflicts'!$B$25),'Safe- Conflicts'!$B$22,"  ")</f>
        <v xml:space="preserve">  </v>
      </c>
      <c r="D23" s="50"/>
      <c r="E23" s="53" t="e">
        <f t="array" ref="E23">INDEX(Data!$E$15:$E$234,MATCH(D23,IF($C$10=Data!A$15:A$234,Data!$D$15:$D$234),0))</f>
        <v>#N/A</v>
      </c>
      <c r="F23" s="52"/>
      <c r="G23" s="3"/>
    </row>
    <row r="24" spans="1:7" s="2" customFormat="1" x14ac:dyDescent="0.25">
      <c r="A24" t="s">
        <v>4</v>
      </c>
      <c r="B24" s="125"/>
      <c r="C24" s="39" t="str">
        <f>IF(OR('Inputs Segment 8'!$C$10='Safe- Conflicts'!$C$23,'Inputs Segment 8'!$C$10='Safe- Conflicts'!$C$24,'Inputs Segment 8'!$C$10='Safe- Conflicts'!$C$25),'Safe- Conflicts'!$C$22,"  ")</f>
        <v xml:space="preserve">  </v>
      </c>
      <c r="D24" s="49"/>
      <c r="E24" s="53" t="e">
        <f t="array" ref="E24">INDEX(Data!$E$15:$E$234,MATCH(D24,IF($C$10=Data!A$15:A$234,Data!$D$15:$D$234),0))</f>
        <v>#N/A</v>
      </c>
      <c r="F24" s="52"/>
      <c r="G24" s="3"/>
    </row>
    <row r="25" spans="1:7" s="2" customFormat="1" x14ac:dyDescent="0.25">
      <c r="A25" t="s">
        <v>4</v>
      </c>
      <c r="B25" s="125"/>
      <c r="C25" s="40" t="str">
        <f>IF(OR('Inputs Segment 8'!$C$10='Safe- Conflicts'!$D$23,'Inputs Segment 8'!$C$10='Safe- Conflicts'!$D$24,'Inputs Segment 8'!$C$10='Safe- Conflicts'!$D$25),'Safe- Conflicts'!$D$22,"  ")</f>
        <v xml:space="preserve">  </v>
      </c>
      <c r="D25" s="49"/>
      <c r="E25" s="52" t="e">
        <f t="array" ref="E25">INDEX(Data!$E$15:$E$234,MATCH(D25,IF($C$10=Data!A$15:A$234,Data!$D$15:$D$234),0))</f>
        <v>#N/A</v>
      </c>
      <c r="F25" s="46"/>
    </row>
    <row r="26" spans="1:7" s="2" customFormat="1" ht="14.45" customHeight="1" x14ac:dyDescent="0.25">
      <c r="A26" t="s">
        <v>4</v>
      </c>
      <c r="B26" s="125"/>
      <c r="C26" s="40" t="str">
        <f>IF(OR('Inputs Segment 8'!$C$10='Safe- Conflicts'!$E$23),'Safe- Conflicts'!$E$22,"  ")</f>
        <v xml:space="preserve">  </v>
      </c>
      <c r="D26" s="49"/>
      <c r="E26" s="46" t="e">
        <f t="array" ref="E26">INDEX(Data!$E$15:$E$234,MATCH(D26,IF($C$10=Data!A$15:A$234,Data!$D$15:$D$234),0))</f>
        <v>#N/A</v>
      </c>
      <c r="F26" s="53"/>
    </row>
    <row r="27" spans="1:7" s="2" customFormat="1" ht="29.1" customHeight="1" x14ac:dyDescent="0.25">
      <c r="A27" t="s">
        <v>4</v>
      </c>
      <c r="B27" s="125"/>
      <c r="C27" s="42" t="str">
        <f>IF(OR('Inputs Segment 8'!$C$10='Safe- Conflicts'!$F$23,'Inputs Segment 8'!$C$10='Safe- Conflicts'!$F$24,'Inputs Segment 8'!$C$10='Safe- Conflicts'!$F$25),'Safe- Conflicts'!$F$22,"  ")</f>
        <v xml:space="preserve">  </v>
      </c>
      <c r="D27" s="33"/>
      <c r="E27" s="53" t="e">
        <f t="array" ref="E27">INDEX(Data!$E$15:$E$234,MATCH(D27,IF($C$10=Data!A$15:A$234,Data!$D$15:$D$234),0))</f>
        <v>#N/A</v>
      </c>
      <c r="F27" s="52"/>
    </row>
    <row r="28" spans="1:7" s="2" customFormat="1" ht="15.75" thickBot="1" x14ac:dyDescent="0.3">
      <c r="A28" s="35" t="s">
        <v>4</v>
      </c>
      <c r="B28" s="126"/>
      <c r="C28" s="9" t="str">
        <f>IF(OR('Inputs Segment 8'!$C$10='Safe- Conflicts'!$G$23,$C$10='Safe- Conflicts'!$G$24,$C$10='Safe- Conflicts'!$G$25),'Safe- Conflicts'!$G$22,"  ")</f>
        <v xml:space="preserve">  </v>
      </c>
      <c r="D28" s="69"/>
      <c r="E28" s="55" t="e">
        <f t="array" ref="E28">INDEX(Data!$E$15:$E$234,MATCH(D28,IF($C$10=Data!A$15:A$234,Data!$D$15:$D$234),0))</f>
        <v>#N/A</v>
      </c>
      <c r="F28" s="47"/>
    </row>
    <row r="29" spans="1:7" s="2" customFormat="1" ht="14.45" customHeight="1" x14ac:dyDescent="0.25">
      <c r="A29" t="s">
        <v>4</v>
      </c>
      <c r="B29" s="96" t="s">
        <v>131</v>
      </c>
      <c r="C29" s="40" t="str">
        <f>IF(OR('Inputs Segment 8'!$C$10=Direct!$B$20,'Inputs Segment 8'!$C$10=Direct!$B$21,'Inputs Segment 8'!$C$10=Direct!$B$22,'Inputs Segment 8'!$C$10=Direct!$B$23,C10=Direct!$B$24,'Inputs Segment 8'!C10=Direct!$B$25,'Inputs Segment 8'!$C$10=Direct!$B$26),Direct!$B$19,"  ")</f>
        <v xml:space="preserve">  </v>
      </c>
      <c r="D29" s="33"/>
      <c r="E29" s="53" t="e">
        <f t="array" ref="E29">INDEX(Data!$E$15:$E$234,MATCH(D29,IF($C$10=Data!A$15:A$234,Data!$D$15:$D$234),0))</f>
        <v>#N/A</v>
      </c>
      <c r="F29" s="13"/>
    </row>
    <row r="30" spans="1:7" s="2" customFormat="1" x14ac:dyDescent="0.25">
      <c r="A30" t="s">
        <v>4</v>
      </c>
      <c r="B30" s="97"/>
      <c r="C30" s="8" t="str">
        <f>IF(OR('Inputs Segment 8'!$C$10=Direct!$C$20,'Inputs Segment 8'!$C$10=Direct!$C$21),Direct!$C$19,"  ")</f>
        <v xml:space="preserve">  </v>
      </c>
      <c r="D30" s="49"/>
      <c r="E30" s="53" t="e">
        <f t="array" ref="E30">INDEX(Data!$E$15:$E$234,MATCH(D30,IF($C$10=Data!A$15:A$234,Data!$D$15:$D$234),0))</f>
        <v>#N/A</v>
      </c>
      <c r="F30" s="52"/>
    </row>
    <row r="31" spans="1:7" s="2" customFormat="1" ht="15.75" thickBot="1" x14ac:dyDescent="0.3">
      <c r="A31" s="35" t="s">
        <v>4</v>
      </c>
      <c r="B31" s="98"/>
      <c r="C31" s="41" t="str">
        <f>IF(OR('Inputs Segment 8'!$C$10=Direct!$D$20),Direct!$D$19,"  ")</f>
        <v xml:space="preserve">  </v>
      </c>
      <c r="D31" s="33"/>
      <c r="E31" s="55" t="e">
        <f t="array" ref="E31">INDEX(Data!$E$15:$E$234,MATCH(D31,IF($C$10=Data!A$15:A$234,Data!$D$15:$D$234),0))</f>
        <v>#N/A</v>
      </c>
      <c r="F31" s="47"/>
    </row>
    <row r="32" spans="1:7" s="2" customFormat="1" ht="29.1" customHeight="1" thickTop="1" x14ac:dyDescent="0.25">
      <c r="A32" t="s">
        <v>4</v>
      </c>
      <c r="B32" s="121" t="s">
        <v>6</v>
      </c>
      <c r="C32" s="12" t="str">
        <f>IF(OR('Inputs Segment 8'!$C$10=Comfort!$A$20,'Inputs Segment 8'!$C$10=Comfort!$A$21,'Inputs Segment 8'!$C$10=Comfort!$A$22,'Inputs Segment 8'!$C$10=Comfort!$A$23),Comfort!$A$19,"  ")</f>
        <v xml:space="preserve">  </v>
      </c>
      <c r="D32" s="68"/>
      <c r="E32" s="13" t="e">
        <f t="array" ref="E32">INDEX(Data!$E$15:$E$234,MATCH(D32,IF($C$10=Data!A$15:A$234,Data!$D$15:$D$234),0))</f>
        <v>#N/A</v>
      </c>
      <c r="F32" s="51"/>
    </row>
    <row r="33" spans="1:265" s="2" customFormat="1" x14ac:dyDescent="0.25">
      <c r="A33"/>
      <c r="B33" s="122"/>
      <c r="C33" s="40" t="str">
        <f>IF(OR('Inputs Segment 8'!$C$10=Comfort!$B$20,'Inputs Segment 8'!$C$10=Comfort!$B$21,'Inputs Segment 8'!$C$10=Comfort!$B$22,'Inputs Segment 8'!$C$10=Comfort!$B$23),Comfort!$B$19,"  ")</f>
        <v xml:space="preserve">  </v>
      </c>
      <c r="D33" s="33"/>
      <c r="E33" s="52" t="e">
        <f t="array" ref="E33">INDEX(Data!$E$15:$E$234,MATCH(D33,IF($C$10=Data!A$15:A$234,Data!$D$15:$D$234),0))</f>
        <v>#N/A</v>
      </c>
      <c r="F33" s="52"/>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row>
    <row r="34" spans="1:265" s="2" customFormat="1" ht="15.75" thickBot="1" x14ac:dyDescent="0.3">
      <c r="A34"/>
      <c r="B34" s="123"/>
      <c r="C34" s="9" t="str">
        <f>IF(OR('Inputs Segment 8'!$C$10=Comfort!$C$20,'Inputs Segment 8'!$C$10=Comfort!$C$21,'Inputs Segment 8'!$C$10=Comfort!$C$22,'Inputs Segment 8'!$C$10=Comfort!$C$23),Comfort!$C$19,"  ")</f>
        <v xml:space="preserve">  </v>
      </c>
      <c r="D34" s="41"/>
      <c r="E34" s="67" t="e">
        <f t="array" ref="E34">INDEX(Data!$E$15:$E$234,MATCH(D34,IF($C$10=Data!A$15:A$234,Data!$D$15:$D$234),0))</f>
        <v>#N/A</v>
      </c>
      <c r="F34" s="47"/>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row>
    <row r="35" spans="1:265" s="2" customFormat="1" x14ac:dyDescent="0.25">
      <c r="A35" t="s">
        <v>4</v>
      </c>
      <c r="B35" s="32"/>
      <c r="C35" s="33"/>
      <c r="D35" s="33"/>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row>
    <row r="36" spans="1:265" ht="14.45" customHeight="1" x14ac:dyDescent="0.25">
      <c r="A36" t="s">
        <v>6</v>
      </c>
      <c r="B36" s="32"/>
      <c r="C36" s="33"/>
      <c r="D36" s="33"/>
      <c r="E36" s="2"/>
    </row>
    <row r="37" spans="1:265" ht="14.45" customHeight="1" x14ac:dyDescent="0.25">
      <c r="A37" t="s">
        <v>6</v>
      </c>
      <c r="B37" s="32"/>
      <c r="C37" s="33"/>
      <c r="D37" s="33"/>
      <c r="E37" s="2"/>
    </row>
    <row r="38" spans="1:265" ht="14.45" customHeight="1" x14ac:dyDescent="0.25">
      <c r="A38" t="s">
        <v>6</v>
      </c>
      <c r="B38" s="32"/>
      <c r="C38" s="33"/>
      <c r="D38" s="33"/>
      <c r="E38" s="2"/>
    </row>
    <row r="39" spans="1:265" ht="14.45" customHeight="1" x14ac:dyDescent="0.25">
      <c r="A39" t="s">
        <v>6</v>
      </c>
      <c r="B39" s="32"/>
      <c r="C39" s="33"/>
      <c r="D39" s="33"/>
      <c r="E39" s="2"/>
    </row>
    <row r="40" spans="1:265" ht="14.45" customHeight="1" x14ac:dyDescent="0.25">
      <c r="A40" t="s">
        <v>6</v>
      </c>
      <c r="B40" s="32"/>
      <c r="C40" s="33"/>
      <c r="D40" s="33"/>
      <c r="E40" s="2"/>
    </row>
    <row r="41" spans="1:265" ht="15" customHeight="1" x14ac:dyDescent="0.25">
      <c r="B41" s="32"/>
      <c r="C41" s="33"/>
      <c r="D41" s="33"/>
      <c r="E41" s="2"/>
    </row>
    <row r="42" spans="1:265" ht="29.1" customHeight="1" x14ac:dyDescent="0.25">
      <c r="A42" t="s">
        <v>5</v>
      </c>
      <c r="B42" s="127"/>
      <c r="C42" s="33"/>
      <c r="D42" s="33"/>
      <c r="E42" s="2"/>
    </row>
    <row r="43" spans="1:265" x14ac:dyDescent="0.25">
      <c r="A43" t="s">
        <v>5</v>
      </c>
      <c r="B43" s="127"/>
      <c r="C43" s="33"/>
      <c r="D43" s="33"/>
      <c r="E43" s="2"/>
    </row>
    <row r="44" spans="1:265" x14ac:dyDescent="0.25">
      <c r="A44" t="s">
        <v>7</v>
      </c>
      <c r="B44" s="95"/>
      <c r="C44" s="33"/>
      <c r="D44" s="33"/>
      <c r="E44" s="2"/>
    </row>
    <row r="45" spans="1:265" ht="14.45" customHeight="1" x14ac:dyDescent="0.25">
      <c r="A45" t="s">
        <v>13</v>
      </c>
      <c r="B45" s="128"/>
      <c r="C45" s="33"/>
      <c r="D45" s="33"/>
      <c r="E45" s="2"/>
    </row>
    <row r="46" spans="1:265" ht="14.45" customHeight="1" x14ac:dyDescent="0.25">
      <c r="A46" t="s">
        <v>13</v>
      </c>
      <c r="B46" s="128"/>
      <c r="C46" s="33"/>
      <c r="D46" s="33"/>
      <c r="E46" s="2"/>
    </row>
    <row r="47" spans="1:265" x14ac:dyDescent="0.25">
      <c r="B47" s="128"/>
      <c r="C47" s="2"/>
      <c r="D47" s="33"/>
      <c r="E47" s="2"/>
    </row>
  </sheetData>
  <mergeCells count="6">
    <mergeCell ref="B45:B47"/>
    <mergeCell ref="B13:B18"/>
    <mergeCell ref="B19:B21"/>
    <mergeCell ref="B22:B28"/>
    <mergeCell ref="B32:B34"/>
    <mergeCell ref="B42:B43"/>
  </mergeCells>
  <conditionalFormatting sqref="C13:C34">
    <cfRule type="containsBlanks" dxfId="17" priority="6">
      <formula>LEN(TRIM(C13))=0</formula>
    </cfRule>
  </conditionalFormatting>
  <conditionalFormatting sqref="E13:E47">
    <cfRule type="expression" dxfId="16" priority="1">
      <formula>"#N/A"</formula>
    </cfRule>
  </conditionalFormatting>
  <conditionalFormatting sqref="C4:C8 E13:E47">
    <cfRule type="cellIs" dxfId="15" priority="2" operator="equal">
      <formula>4</formula>
    </cfRule>
    <cfRule type="cellIs" dxfId="14" priority="3" operator="equal">
      <formula>3</formula>
    </cfRule>
    <cfRule type="cellIs" dxfId="13" priority="4" operator="equal">
      <formula>2</formula>
    </cfRule>
    <cfRule type="cellIs" dxfId="12" priority="5" operator="equal">
      <formula>1</formula>
    </cfRule>
  </conditionalFormatting>
  <dataValidations count="36">
    <dataValidation type="list" allowBlank="1" showInputMessage="1" showErrorMessage="1" sqref="C10:C11">
      <formula1>SegmentTypes</formula1>
    </dataValidation>
    <dataValidation type="list" allowBlank="1" showInputMessage="1" showErrorMessage="1" sqref="D47">
      <formula1>IF(OR($C$10="Signalised Intersection",$C$10="Unsignalised Intersection"),ATS,"  ")</formula1>
    </dataValidation>
    <dataValidation type="list" allowBlank="1" showInputMessage="1" showErrorMessage="1" sqref="D46">
      <formula1>IF(OR($C$10="Cycle Lane",$C$10="Mixed Traffic",$C$10="Separated Cycle Lane"),ALD,"  ")</formula1>
    </dataValidation>
    <dataValidation type="list" allowBlank="1" showInputMessage="1" showErrorMessage="1" sqref="D45">
      <formula1>IF(OR($C$10="Cycle Lane",$C$10="Mixed Traffic",$C$10="Separated Cycle Lane"),RCO,"  ")</formula1>
    </dataValidation>
    <dataValidation type="list" allowBlank="1" showInputMessage="1" showErrorMessage="1" sqref="D43">
      <formula1>IF(OR($C$10="Signalised Intersection",$C$10="Unsignalised Intersection"),DSL_I,"  ")</formula1>
    </dataValidation>
    <dataValidation type="list" allowBlank="1" showInputMessage="1" showErrorMessage="1" sqref="D42">
      <formula1>IF(OR($C$10="Cycle Lane",$C$10="Mixed Traffic",$C$10="Separated Cycle Lane",$C$10="Roundabout with Path"),DSL,DSL_RWP)</formula1>
    </dataValidation>
    <dataValidation type="list" allowBlank="1" showInputMessage="1" showErrorMessage="1" sqref="D44">
      <formula1>IF(OR($C$10="Cycle Lane",$C$10="Mixed Traffic",$C$10="Separated Cycle Lane"),ATT,"  ")</formula1>
    </dataValidation>
    <dataValidation type="list" allowBlank="1" showInputMessage="1" showErrorMessage="1" sqref="D41">
      <formula1>IF(OR($C$10="Cycle Lane",$C$10="Mixed Traffic",$C$10="Separated Cycle Lane"),SSL,"  ")</formula1>
    </dataValidation>
    <dataValidation type="list" allowBlank="1" showInputMessage="1" showErrorMessage="1" sqref="D40">
      <formula1>IF(OR($C$10="Cycle Lane",$C$10="Mixed Traffic",$C$10="Separated Cycle Lane"),SSS,"  ")</formula1>
    </dataValidation>
    <dataValidation type="list" allowBlank="1" showInputMessage="1" showErrorMessage="1" sqref="D39">
      <formula1>IF(OR($C$10="Cycle Lane",$C$10="Mixed Traffic",$C$10="Separated Cycle Lane"),SSAR,"  ")</formula1>
    </dataValidation>
    <dataValidation type="list" allowBlank="1" showInputMessage="1" showErrorMessage="1" sqref="D38">
      <formula1>IF(OR($C$10="Cycle Lane",$C$10="Mixed Traffic",$C$10="Separated Cycle Lane"),SSPS,"  ")</formula1>
    </dataValidation>
    <dataValidation type="list" allowBlank="1" showInputMessage="1" showErrorMessage="1" sqref="D37">
      <formula1>IF(OR($C$10="Cycle Lane",$C$10="Mixed Traffic",$C$10="Separated Cycle Lane"),DGS,"  ")</formula1>
    </dataValidation>
    <dataValidation type="list" allowBlank="1" showInputMessage="1" showErrorMessage="1" sqref="D36">
      <formula1>IF(OR($C$10="Cycle Lane",$C$10="Mixed Traffic",$C$10="Separated Cycle Lane"),UGS,"  ")</formula1>
    </dataValidation>
    <dataValidation type="list" allowBlank="1" showInputMessage="1" showErrorMessage="1" sqref="D35">
      <formula1>IF($C$10="Roundabout with Path",SCW_RWP,"  ")</formula1>
    </dataValidation>
    <dataValidation type="list" allowBlank="1" showInputMessage="1" showErrorMessage="1" sqref="D34">
      <formula1>IF(OR($C$10="Cycle Lane",$C$10="Mixed Traffic",$C$10="Separated Cycle Path",$C$10="Shared Path"),SS,"  ")</formula1>
    </dataValidation>
    <dataValidation type="list" allowBlank="1" showInputMessage="1" showErrorMessage="1" sqref="D33">
      <formula1>IF(OR($C$10="Cycle Lane",$C$10="Mixed Traffic",$C$10="Separated Cycle Path",$C$10="Shared Path"),DS,"  ")</formula1>
    </dataValidation>
    <dataValidation type="list" allowBlank="1" showInputMessage="1" showErrorMessage="1" sqref="D32">
      <formula1>IF(OR($C$10="Cycle Lane",$C$10="Mixed Traffic",$C$10="Separated Cycle Path",$C$10="Shared Path"),US,"  ")</formula1>
    </dataValidation>
    <dataValidation type="list" allowBlank="1" showInputMessage="1" showErrorMessage="1" sqref="D31">
      <formula1>IF($C$10="Shared Path",PP,"  ")</formula1>
    </dataValidation>
    <dataValidation type="list" allowBlank="1" showInputMessage="1" showErrorMessage="1" sqref="D30">
      <formula1>IF(OR($C$10="Unsignalised Intersection",$C$10="Signalised Intersection",$C$10="Roundabout"),JT,"  ")</formula1>
    </dataValidation>
    <dataValidation type="list" allowBlank="1" showInputMessage="1" showErrorMessage="1" sqref="D29">
      <formula1>IF(OR($C$10="Cycle Lane",$C$10="Mixed Traffic",$C$10="Separated Cycle Path",$C$10="Shared Path"),GDM,IF($C$10="Roundabout",GDR,GDI))</formula1>
    </dataValidation>
    <dataValidation type="list" allowBlank="1" showInputMessage="1" showErrorMessage="1" sqref="D28">
      <formula1>IF(OR($C$10="Signalised Intersection",$C$10="Unsignalised Intersection",$C$10="Roundabout"),PL," ")</formula1>
    </dataValidation>
    <dataValidation type="list" allowBlank="1" showInputMessage="1" showErrorMessage="1" sqref="D27">
      <formula1>IF(OR($C$10="Signalised Intersection",$C$10="Roundabout",$C$10="Unsignalised Intersection"),LCI,"  ")</formula1>
    </dataValidation>
    <dataValidation type="list" allowBlank="1" showInputMessage="1" showErrorMessage="1" sqref="D26">
      <formula1>IF($C$10="Signalised Intersection",SIG," ")</formula1>
    </dataValidation>
    <dataValidation type="list" allowBlank="1" showInputMessage="1" showErrorMessage="1" sqref="D25">
      <formula1>IF(OR($C$10="Separated Cycle Path",$C$10="Shared Path"),DICP,DICL)</formula1>
    </dataValidation>
    <dataValidation type="list" allowBlank="1" showInputMessage="1" showErrorMessage="1" sqref="D24">
      <formula1>IF(OR($C$10="Cycle Lane",$C$10="Separated Cycle Path",$C$10="Shared Path"),ITS,"  ")</formula1>
    </dataValidation>
    <dataValidation type="list" allowBlank="1" showInputMessage="1" showErrorMessage="1" sqref="D23">
      <formula1>IF(OR($C$10="Cycle Lane",$C$10="Separated Cycle Path",$C$10="Shared Path"),CPS,"  ")</formula1>
    </dataValidation>
    <dataValidation type="list" allowBlank="1" showInputMessage="1" showErrorMessage="1" sqref="D22">
      <formula1>IF(OR($C$10="Cycle Lane",$C$10="Separated Cycle Path",$C$10="Shared Path"),CLB,"  ")</formula1>
    </dataValidation>
    <dataValidation type="list" allowBlank="1" showInputMessage="1" showErrorMessage="1" sqref="D21">
      <formula1>IF($C$10="Signalised Intersection",QS," ")</formula1>
    </dataValidation>
    <dataValidation type="list" allowBlank="1" showInputMessage="1" showErrorMessage="1" sqref="D19">
      <formula1>IF(OR($C$10="Cycle Lane",$C$10="Separated Cycle Path"),PW,SPW)</formula1>
    </dataValidation>
    <dataValidation type="list" allowBlank="1" showInputMessage="1" showErrorMessage="1" sqref="D18">
      <formula1>IF($C$10="Unsignalised Intersection",LTC," ")</formula1>
    </dataValidation>
    <dataValidation type="list" allowBlank="1" showInputMessage="1" showErrorMessage="1" sqref="D15">
      <formula1>IF($C$10="Cycle Lane",StreetWidth_CL,StreetWidth_MT)</formula1>
    </dataValidation>
    <dataValidation type="list" allowBlank="1" showInputMessage="1" showErrorMessage="1" sqref="D13">
      <formula1>IF($C$10="Cycle Lane",ADT_CL,ADT_MT)</formula1>
    </dataValidation>
    <dataValidation type="list" allowBlank="1" showInputMessage="1" showErrorMessage="1" sqref="D14">
      <formula1>IF($C$10="Cycle Lane",TS_CL,TS_MT)</formula1>
    </dataValidation>
    <dataValidation type="list" allowBlank="1" showInputMessage="1" showErrorMessage="1" sqref="D20">
      <formula1>IF(OR($C$10="Unsignalised Intersection",$C$10="Signalised Intersection"),KR,"  ")</formula1>
    </dataValidation>
    <dataValidation type="list" allowBlank="1" showInputMessage="1" showErrorMessage="1" sqref="D16">
      <formula1>IF(OR($C$10="Unsignalised Intersection"),TSC,TSCR)</formula1>
    </dataValidation>
    <dataValidation type="list" allowBlank="1" showInputMessage="1" showErrorMessage="1" sqref="D17">
      <formula1>IF(OR($C$10="Unsignalised Intersection",$C$10="Roundabout"),TSUI,TSSI)</formula1>
    </dataValidation>
  </dataValidations>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E47"/>
  <sheetViews>
    <sheetView topLeftCell="B1" zoomScale="99" zoomScaleNormal="90" workbookViewId="0">
      <selection activeCell="F12" sqref="F12"/>
    </sheetView>
  </sheetViews>
  <sheetFormatPr defaultRowHeight="15" x14ac:dyDescent="0.25"/>
  <cols>
    <col min="1" max="1" width="20.625" hidden="1" customWidth="1"/>
    <col min="2" max="2" width="22.875" customWidth="1"/>
    <col min="3" max="3" width="32.875" customWidth="1"/>
    <col min="4" max="4" width="83.5" customWidth="1"/>
    <col min="5" max="5" width="14.5" customWidth="1"/>
    <col min="6" max="6" width="27" style="2" bestFit="1" customWidth="1"/>
    <col min="7" max="12" width="24.875" customWidth="1"/>
    <col min="16" max="16" width="8.875" customWidth="1"/>
  </cols>
  <sheetData>
    <row r="1" spans="1:7" ht="24" thickBot="1" x14ac:dyDescent="0.4">
      <c r="B1" s="6" t="s">
        <v>229</v>
      </c>
    </row>
    <row r="2" spans="1:7" ht="21.75" thickBot="1" x14ac:dyDescent="0.4">
      <c r="B2" s="1" t="s">
        <v>146</v>
      </c>
      <c r="C2" s="94"/>
    </row>
    <row r="3" spans="1:7" ht="15.75" hidden="1" thickBot="1" x14ac:dyDescent="0.3">
      <c r="B3" s="15" t="s">
        <v>50</v>
      </c>
      <c r="C3" s="18"/>
    </row>
    <row r="4" spans="1:7" ht="45.75" hidden="1" thickBot="1" x14ac:dyDescent="0.3">
      <c r="B4" s="43" t="s">
        <v>57</v>
      </c>
      <c r="C4" s="14">
        <f t="array" ref="C4">IF(OR(C10="Shared Path",C10="Separated Cycle Path"),1,(MAX(IF(ISERROR(E13:E18),0,$E$13:$E$18))))</f>
        <v>0</v>
      </c>
    </row>
    <row r="5" spans="1:7" ht="30.75" hidden="1" thickBot="1" x14ac:dyDescent="0.3">
      <c r="B5" s="28" t="s">
        <v>58</v>
      </c>
      <c r="C5" s="14">
        <f t="array" ref="C5">MAX(IF(ISERROR(E$19:E$21),0,$E$19:$E$21))</f>
        <v>0</v>
      </c>
    </row>
    <row r="6" spans="1:7" ht="30.75" hidden="1" thickBot="1" x14ac:dyDescent="0.3">
      <c r="B6" s="28" t="s">
        <v>59</v>
      </c>
      <c r="C6" s="14">
        <f t="array" ref="C6">MAX(IF(ISERROR(E$22:E$28),0,$E$22:$E$28))</f>
        <v>0</v>
      </c>
    </row>
    <row r="7" spans="1:7" ht="15.75" hidden="1" thickBot="1" x14ac:dyDescent="0.3">
      <c r="B7" s="37" t="s">
        <v>53</v>
      </c>
      <c r="C7" s="14">
        <f t="array" ref="C7">MAX(IF(ISERROR(E$29:E$31),0,$E$29:$E$31))</f>
        <v>0</v>
      </c>
    </row>
    <row r="8" spans="1:7" ht="15.75" hidden="1" thickBot="1" x14ac:dyDescent="0.3">
      <c r="B8" s="14" t="s">
        <v>6</v>
      </c>
      <c r="C8" s="47">
        <f t="array" ref="C8">MAX(IF(ISERROR($E$32:$E$34),0,$E$32:$E$34))</f>
        <v>0</v>
      </c>
    </row>
    <row r="9" spans="1:7" ht="19.5" thickBot="1" x14ac:dyDescent="0.35">
      <c r="C9" s="19"/>
    </row>
    <row r="10" spans="1:7" ht="21.75" thickBot="1" x14ac:dyDescent="0.4">
      <c r="B10" s="20" t="s">
        <v>37</v>
      </c>
      <c r="C10" s="22"/>
    </row>
    <row r="11" spans="1:7" ht="21.75" thickBot="1" x14ac:dyDescent="0.4">
      <c r="B11" s="20"/>
      <c r="C11" s="21"/>
    </row>
    <row r="12" spans="1:7" s="2" customFormat="1" ht="45.75" thickBot="1" x14ac:dyDescent="0.3">
      <c r="A12" t="s">
        <v>24</v>
      </c>
      <c r="B12" s="56" t="s">
        <v>24</v>
      </c>
      <c r="C12" s="56" t="s">
        <v>49</v>
      </c>
      <c r="D12" s="57" t="s">
        <v>26</v>
      </c>
      <c r="E12" s="58" t="s">
        <v>38</v>
      </c>
      <c r="F12" s="57" t="s">
        <v>234</v>
      </c>
    </row>
    <row r="13" spans="1:7" s="2" customFormat="1" ht="43.5" customHeight="1" x14ac:dyDescent="0.25">
      <c r="A13" t="s">
        <v>4</v>
      </c>
      <c r="B13" s="124" t="s">
        <v>57</v>
      </c>
      <c r="C13" s="12" t="str">
        <f>IF(OR($C$10='Safe-Infrastructure Type'!$A$25,'Inputs Segment 9'!$C$10='Safe-Infrastructure Type'!$A$26),'Safe-Infrastructure Type'!$A$24,"  ")</f>
        <v xml:space="preserve">  </v>
      </c>
      <c r="D13" s="48"/>
      <c r="E13" s="13" t="e">
        <f t="array" ref="E13">INDEX(Data!$E$15:$E$234,MATCH(D13,IF($C$10=Data!A$15:A$234,Data!$D$15:$D$234),0))</f>
        <v>#N/A</v>
      </c>
      <c r="F13" s="106"/>
      <c r="G13" s="3"/>
    </row>
    <row r="14" spans="1:7" s="2" customFormat="1" ht="43.5" customHeight="1" x14ac:dyDescent="0.25">
      <c r="A14"/>
      <c r="B14" s="125"/>
      <c r="C14" s="40" t="str">
        <f>IF(OR($C$10='Safe-Infrastructure Type'!$B$25,'Inputs Segment 9'!$C$10='Safe-Infrastructure Type'!$B$26),'Safe-Infrastructure Type'!$B$24,"  ")</f>
        <v xml:space="preserve">  </v>
      </c>
      <c r="D14" s="33"/>
      <c r="E14" s="53" t="e">
        <f t="array" ref="E14">INDEX(Data!$E$15:$E$234,MATCH(D14,IF($C$10=Data!A$15:A$234,Data!$D$15:$D$234),0))</f>
        <v>#N/A</v>
      </c>
      <c r="F14" s="46"/>
    </row>
    <row r="15" spans="1:7" s="2" customFormat="1" ht="33.6" customHeight="1" x14ac:dyDescent="0.25">
      <c r="A15" t="s">
        <v>4</v>
      </c>
      <c r="B15" s="125"/>
      <c r="C15" s="8" t="str">
        <f>IF(OR($C$10='Safe-Infrastructure Type'!$C$25,'Inputs Segment 9'!$C$10='Safe-Infrastructure Type'!C26),'Safe-Infrastructure Type'!$C$24,"  ")</f>
        <v xml:space="preserve">  </v>
      </c>
      <c r="D15" s="49"/>
      <c r="E15" s="52" t="e">
        <f t="array" ref="E15">INDEX(Data!$E$15:$E$234,MATCH(D15,IF($C$10=Data!A$15:A$234,Data!$D$15:$D$234),0))</f>
        <v>#N/A</v>
      </c>
      <c r="F15" s="52"/>
    </row>
    <row r="16" spans="1:7" s="2" customFormat="1" ht="33.6" customHeight="1" x14ac:dyDescent="0.25">
      <c r="A16"/>
      <c r="B16" s="125"/>
      <c r="C16" s="40" t="str">
        <f>IF(OR($C$10='Safe-Infrastructure Type'!D25,'Inputs Segment 9'!$C$10='Safe-Infrastructure Type'!D26),'Safe-Infrastructure Type'!D24,"  ")</f>
        <v xml:space="preserve">  </v>
      </c>
      <c r="D16" s="49"/>
      <c r="E16" s="46" t="e">
        <f t="array" ref="E16">INDEX(Data!$E$15:$E$234,MATCH(D16,IF($C$10=Data!A$15:A$234,Data!$D$15:$D$234),0))</f>
        <v>#N/A</v>
      </c>
      <c r="F16" s="52"/>
    </row>
    <row r="17" spans="1:7" s="2" customFormat="1" ht="33.6" customHeight="1" x14ac:dyDescent="0.25">
      <c r="A17"/>
      <c r="B17" s="125"/>
      <c r="C17" s="8" t="str">
        <f>IF(OR('Inputs Segment 9'!$C$10='Safe-Infrastructure Type'!$E$25,'Inputs Segment 9'!$C$10='Safe-Infrastructure Type'!$E$26,'Inputs Segment 9'!$C$10='Safe-Infrastructure Type'!$E$27),'Safe-Infrastructure Type'!$E$24,"  ")</f>
        <v xml:space="preserve">  </v>
      </c>
      <c r="D17" s="33"/>
      <c r="E17" s="52" t="e">
        <f t="array" ref="E17">INDEX(Data!$E$15:$E$234,MATCH(D17,IF($C$10=Data!A$15:A$234,Data!$D$15:$D$234),0))</f>
        <v>#N/A</v>
      </c>
      <c r="F17" s="53"/>
    </row>
    <row r="18" spans="1:7" s="2" customFormat="1" ht="15.75" thickBot="1" x14ac:dyDescent="0.3">
      <c r="A18" s="35" t="s">
        <v>4</v>
      </c>
      <c r="B18" s="126"/>
      <c r="C18" s="41" t="str">
        <f>IF(OR($C$10='Safe-Infrastructure Type'!$F$25),'Safe-Infrastructure Type'!$F$24,"  ")</f>
        <v xml:space="preserve">  </v>
      </c>
      <c r="D18" s="69"/>
      <c r="E18" s="54" t="e">
        <f t="array" ref="E18">INDEX(Data!$E$15:$E$234,MATCH(D18,IF($C$10=Data!A$15:A$234,Data!$D$15:$D$234),0))</f>
        <v>#N/A</v>
      </c>
      <c r="F18" s="55"/>
      <c r="G18" s="3"/>
    </row>
    <row r="19" spans="1:7" s="2" customFormat="1" ht="14.45" customHeight="1" x14ac:dyDescent="0.25">
      <c r="A19" s="36" t="s">
        <v>4</v>
      </c>
      <c r="B19" s="124" t="s">
        <v>58</v>
      </c>
      <c r="C19" s="12" t="str">
        <f>IF(OR('Inputs Segment 9'!$C$10='Safe- Facility Dimensions'!$A$14,'Inputs Segment 9'!$C$10='Safe- Facility Dimensions'!$A$15,'Inputs Segment 9'!$C$10='Safe- Facility Dimensions'!$A$16),'Safe- Facility Dimensions'!$A$13,"  ")</f>
        <v xml:space="preserve">  </v>
      </c>
      <c r="D19" s="33"/>
      <c r="E19" s="51" t="e">
        <f t="array" ref="E19">INDEX(Data!$E$15:$E$234,MATCH(D19,IF($C$10=Data!A$15:A$234,Data!$D$15:$D$234),0))</f>
        <v>#N/A</v>
      </c>
      <c r="F19" s="13"/>
      <c r="G19" s="3"/>
    </row>
    <row r="20" spans="1:7" s="2" customFormat="1" x14ac:dyDescent="0.25">
      <c r="A20" s="2" t="s">
        <v>4</v>
      </c>
      <c r="B20" s="125"/>
      <c r="C20" s="40" t="str">
        <f>IF(OR('Inputs Segment 9'!$C$10='Safe- Facility Dimensions'!$B$14,'Inputs Segment 9'!$C$10='Safe- Facility Dimensions'!$B$15),'Safe- Facility Dimensions'!$B$13,"  ")</f>
        <v xml:space="preserve">  </v>
      </c>
      <c r="D20" s="49"/>
      <c r="E20" s="52" t="e">
        <f t="array" ref="E20">INDEX(Data!$E$15:$E$234,MATCH(D20,IF($C$10=Data!A$15:A$234,Data!$D$15:$D$234),0))</f>
        <v>#N/A</v>
      </c>
      <c r="F20" s="53"/>
      <c r="G20" s="3"/>
    </row>
    <row r="21" spans="1:7" s="2" customFormat="1" ht="15.75" thickBot="1" x14ac:dyDescent="0.3">
      <c r="A21" s="35" t="s">
        <v>4</v>
      </c>
      <c r="B21" s="126"/>
      <c r="C21" s="9" t="str">
        <f>IF(OR('Inputs Segment 9'!$C$10='Safe- Facility Dimensions'!$C$14),'Safe- Facility Dimensions'!$C$13,"  ")</f>
        <v xml:space="preserve">  </v>
      </c>
      <c r="D21" s="33"/>
      <c r="E21" s="54" t="e">
        <f t="array" ref="E21">INDEX(Data!$E$15:$E$234,MATCH(D21,IF($C$10=Data!A$15:A$234,Data!$D$15:$D$234),0))</f>
        <v>#N/A</v>
      </c>
      <c r="F21" s="55"/>
    </row>
    <row r="22" spans="1:7" s="2" customFormat="1" ht="29.1" customHeight="1" thickTop="1" x14ac:dyDescent="0.25">
      <c r="A22" t="s">
        <v>4</v>
      </c>
      <c r="B22" s="124" t="s">
        <v>59</v>
      </c>
      <c r="C22" s="38" t="str">
        <f>IF(OR('Inputs Segment 9'!$C$10='Safe- Conflicts'!$A$23,'Inputs Segment 9'!$C$10='Safe- Conflicts'!$A$24,'Inputs Segment 9'!$C$10='Safe- Conflicts'!$A$25),'Safe- Conflicts'!$A$22,"  ")</f>
        <v xml:space="preserve">  </v>
      </c>
      <c r="D22" s="68"/>
      <c r="E22" s="13" t="e">
        <f t="array" ref="E22">INDEX(Data!$E$15:$E$234,MATCH(D22,IF($C$10=Data!A$15:A$234,Data!$D$15:$D$234),0))</f>
        <v>#N/A</v>
      </c>
      <c r="F22" s="51"/>
    </row>
    <row r="23" spans="1:7" s="2" customFormat="1" x14ac:dyDescent="0.25">
      <c r="A23" t="s">
        <v>4</v>
      </c>
      <c r="B23" s="125"/>
      <c r="C23" s="8" t="str">
        <f>IF(OR('Inputs Segment 9'!$C$10='Safe- Conflicts'!$B$23,'Inputs Segment 9'!$C$10='Safe- Conflicts'!$B$24,'Inputs Segment 9'!$C$10='Safe- Conflicts'!$B$25),'Safe- Conflicts'!$B$22,"  ")</f>
        <v xml:space="preserve">  </v>
      </c>
      <c r="D23" s="50"/>
      <c r="E23" s="53" t="e">
        <f t="array" ref="E23">INDEX(Data!$E$15:$E$234,MATCH(D23,IF($C$10=Data!A$15:A$234,Data!$D$15:$D$234),0))</f>
        <v>#N/A</v>
      </c>
      <c r="F23" s="52"/>
      <c r="G23" s="3"/>
    </row>
    <row r="24" spans="1:7" s="2" customFormat="1" x14ac:dyDescent="0.25">
      <c r="A24" t="s">
        <v>4</v>
      </c>
      <c r="B24" s="125"/>
      <c r="C24" s="39" t="str">
        <f>IF(OR('Inputs Segment 9'!$C$10='Safe- Conflicts'!$C$23,'Inputs Segment 9'!$C$10='Safe- Conflicts'!$C$24,'Inputs Segment 9'!$C$10='Safe- Conflicts'!$C$25),'Safe- Conflicts'!$C$22,"  ")</f>
        <v xml:space="preserve">  </v>
      </c>
      <c r="D24" s="49"/>
      <c r="E24" s="53" t="e">
        <f t="array" ref="E24">INDEX(Data!$E$15:$E$234,MATCH(D24,IF($C$10=Data!A$15:A$234,Data!$D$15:$D$234),0))</f>
        <v>#N/A</v>
      </c>
      <c r="F24" s="52"/>
      <c r="G24" s="3"/>
    </row>
    <row r="25" spans="1:7" s="2" customFormat="1" x14ac:dyDescent="0.25">
      <c r="A25" t="s">
        <v>4</v>
      </c>
      <c r="B25" s="125"/>
      <c r="C25" s="40" t="str">
        <f>IF(OR('Inputs Segment 9'!$C$10='Safe- Conflicts'!$D$23,'Inputs Segment 9'!$C$10='Safe- Conflicts'!$D$24,'Inputs Segment 9'!$C$10='Safe- Conflicts'!$D$25),'Safe- Conflicts'!$D$22,"  ")</f>
        <v xml:space="preserve">  </v>
      </c>
      <c r="D25" s="49"/>
      <c r="E25" s="52" t="e">
        <f t="array" ref="E25">INDEX(Data!$E$15:$E$234,MATCH(D25,IF($C$10=Data!A$15:A$234,Data!$D$15:$D$234),0))</f>
        <v>#N/A</v>
      </c>
      <c r="F25" s="46"/>
    </row>
    <row r="26" spans="1:7" s="2" customFormat="1" ht="14.45" customHeight="1" x14ac:dyDescent="0.25">
      <c r="A26" t="s">
        <v>4</v>
      </c>
      <c r="B26" s="125"/>
      <c r="C26" s="40" t="str">
        <f>IF(OR('Inputs Segment 9'!$C$10='Safe- Conflicts'!$E$23),'Safe- Conflicts'!$E$22,"  ")</f>
        <v xml:space="preserve">  </v>
      </c>
      <c r="D26" s="49"/>
      <c r="E26" s="46" t="e">
        <f t="array" ref="E26">INDEX(Data!$E$15:$E$234,MATCH(D26,IF($C$10=Data!A$15:A$234,Data!$D$15:$D$234),0))</f>
        <v>#N/A</v>
      </c>
      <c r="F26" s="53"/>
    </row>
    <row r="27" spans="1:7" s="2" customFormat="1" ht="29.1" customHeight="1" x14ac:dyDescent="0.25">
      <c r="A27" t="s">
        <v>4</v>
      </c>
      <c r="B27" s="125"/>
      <c r="C27" s="42" t="str">
        <f>IF(OR('Inputs Segment 9'!$C$10='Safe- Conflicts'!$F$23,'Inputs Segment 9'!$C$10='Safe- Conflicts'!$F$24,'Inputs Segment 9'!$C$10='Safe- Conflicts'!$F$25),'Safe- Conflicts'!$F$22,"  ")</f>
        <v xml:space="preserve">  </v>
      </c>
      <c r="D27" s="33"/>
      <c r="E27" s="53" t="e">
        <f t="array" ref="E27">INDEX(Data!$E$15:$E$234,MATCH(D27,IF($C$10=Data!A$15:A$234,Data!$D$15:$D$234),0))</f>
        <v>#N/A</v>
      </c>
      <c r="F27" s="52"/>
    </row>
    <row r="28" spans="1:7" s="2" customFormat="1" ht="15.75" thickBot="1" x14ac:dyDescent="0.3">
      <c r="A28" s="35" t="s">
        <v>4</v>
      </c>
      <c r="B28" s="126"/>
      <c r="C28" s="9" t="str">
        <f>IF(OR('Inputs Segment 9'!$C$10='Safe- Conflicts'!$G$23,$C$10='Safe- Conflicts'!$G$24,$C$10='Safe- Conflicts'!$G$25),'Safe- Conflicts'!$G$22,"  ")</f>
        <v xml:space="preserve">  </v>
      </c>
      <c r="D28" s="69"/>
      <c r="E28" s="55" t="e">
        <f t="array" ref="E28">INDEX(Data!$E$15:$E$234,MATCH(D28,IF($C$10=Data!A$15:A$234,Data!$D$15:$D$234),0))</f>
        <v>#N/A</v>
      </c>
      <c r="F28" s="47"/>
    </row>
    <row r="29" spans="1:7" s="2" customFormat="1" ht="14.45" customHeight="1" x14ac:dyDescent="0.25">
      <c r="A29" t="s">
        <v>4</v>
      </c>
      <c r="B29" s="121" t="s">
        <v>131</v>
      </c>
      <c r="C29" s="40" t="str">
        <f>IF(OR('Inputs Segment 9'!$C$10=Direct!$B$20,'Inputs Segment 9'!$C$10=Direct!$B$21,'Inputs Segment 9'!$C$10=Direct!$B$22,'Inputs Segment 9'!$C$10=Direct!$B$23,C10=Direct!$B$24,'Inputs Segment 9'!C10=Direct!$B$25,'Inputs Segment 9'!$C$10=Direct!$B$26),Direct!$B$19,"  ")</f>
        <v xml:space="preserve">  </v>
      </c>
      <c r="D29" s="33"/>
      <c r="E29" s="53" t="e">
        <f t="array" ref="E29">INDEX(Data!$E$15:$E$234,MATCH(D29,IF($C$10=Data!A$15:A$234,Data!$D$15:$D$234),0))</f>
        <v>#N/A</v>
      </c>
      <c r="F29" s="13"/>
    </row>
    <row r="30" spans="1:7" s="2" customFormat="1" x14ac:dyDescent="0.25">
      <c r="A30" t="s">
        <v>4</v>
      </c>
      <c r="B30" s="122"/>
      <c r="C30" s="8" t="str">
        <f>IF(OR('Inputs Segment 9'!$C$10=Direct!$C$20,'Inputs Segment 9'!$C$10=Direct!$C$21),Direct!$C$19,"  ")</f>
        <v xml:space="preserve">  </v>
      </c>
      <c r="D30" s="49"/>
      <c r="E30" s="53" t="e">
        <f t="array" ref="E30">INDEX(Data!$E$15:$E$234,MATCH(D30,IF($C$10=Data!A$15:A$234,Data!$D$15:$D$234),0))</f>
        <v>#N/A</v>
      </c>
      <c r="F30" s="52"/>
    </row>
    <row r="31" spans="1:7" s="2" customFormat="1" ht="15.75" thickBot="1" x14ac:dyDescent="0.3">
      <c r="A31" s="35" t="s">
        <v>4</v>
      </c>
      <c r="B31" s="123"/>
      <c r="C31" s="41" t="str">
        <f>IF(OR('Inputs Segment 9'!$C$10=Direct!$D$20),Direct!$D$19,"  ")</f>
        <v xml:space="preserve">  </v>
      </c>
      <c r="D31" s="33"/>
      <c r="E31" s="55" t="e">
        <f t="array" ref="E31">INDEX(Data!$E$15:$E$234,MATCH(D31,IF($C$10=Data!A$15:A$234,Data!$D$15:$D$234),0))</f>
        <v>#N/A</v>
      </c>
      <c r="F31" s="47"/>
    </row>
    <row r="32" spans="1:7" s="2" customFormat="1" ht="29.1" customHeight="1" thickTop="1" x14ac:dyDescent="0.25">
      <c r="A32" t="s">
        <v>4</v>
      </c>
      <c r="B32" s="121" t="s">
        <v>6</v>
      </c>
      <c r="C32" s="12" t="str">
        <f>IF(OR('Inputs Segment 9'!$C$10=Comfort!$A$20,'Inputs Segment 9'!$C$10=Comfort!$A$21,'Inputs Segment 9'!$C$10=Comfort!$A$22,'Inputs Segment 9'!$C$10=Comfort!$A$23),Comfort!$A$19,"  ")</f>
        <v xml:space="preserve">  </v>
      </c>
      <c r="D32" s="68"/>
      <c r="E32" s="13" t="e">
        <f t="array" ref="E32">INDEX(Data!$E$15:$E$234,MATCH(D32,IF($C$10=Data!A$15:A$234,Data!$D$15:$D$234),0))</f>
        <v>#N/A</v>
      </c>
      <c r="F32" s="51"/>
    </row>
    <row r="33" spans="1:265" s="2" customFormat="1" x14ac:dyDescent="0.25">
      <c r="A33"/>
      <c r="B33" s="122"/>
      <c r="C33" s="40" t="str">
        <f>IF(OR('Inputs Segment 9'!$C$10=Comfort!$B$20,'Inputs Segment 9'!$C$10=Comfort!$B$21,'Inputs Segment 9'!$C$10=Comfort!$B$22,'Inputs Segment 9'!$C$10=Comfort!$B$23),Comfort!$B$19,"  ")</f>
        <v xml:space="preserve">  </v>
      </c>
      <c r="D33" s="33"/>
      <c r="E33" s="52" t="e">
        <f t="array" ref="E33">INDEX(Data!$E$15:$E$234,MATCH(D33,IF($C$10=Data!A$15:A$234,Data!$D$15:$D$234),0))</f>
        <v>#N/A</v>
      </c>
      <c r="F33" s="52"/>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row>
    <row r="34" spans="1:265" s="2" customFormat="1" ht="15.75" thickBot="1" x14ac:dyDescent="0.3">
      <c r="A34"/>
      <c r="B34" s="123"/>
      <c r="C34" s="9" t="str">
        <f>IF(OR('Inputs Segment 9'!$C$10=Comfort!$C$20,'Inputs Segment 9'!$C$10=Comfort!$C$21,'Inputs Segment 9'!$C$10=Comfort!$C$22,'Inputs Segment 9'!$C$10=Comfort!$C$23),Comfort!$C$19,"  ")</f>
        <v xml:space="preserve">  </v>
      </c>
      <c r="D34" s="41"/>
      <c r="E34" s="67" t="e">
        <f t="array" ref="E34">INDEX(Data!$E$15:$E$234,MATCH(D34,IF($C$10=Data!A$15:A$234,Data!$D$15:$D$234),0))</f>
        <v>#N/A</v>
      </c>
      <c r="F34" s="47"/>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row>
    <row r="35" spans="1:265" s="2" customFormat="1" x14ac:dyDescent="0.25">
      <c r="A35" t="s">
        <v>4</v>
      </c>
      <c r="B35" s="32"/>
      <c r="C35" s="33"/>
      <c r="D35" s="33"/>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row>
    <row r="36" spans="1:265" ht="14.45" customHeight="1" x14ac:dyDescent="0.25">
      <c r="A36" t="s">
        <v>6</v>
      </c>
      <c r="B36" s="32"/>
      <c r="C36" s="33"/>
      <c r="D36" s="33"/>
      <c r="E36" s="2"/>
    </row>
    <row r="37" spans="1:265" ht="14.45" customHeight="1" x14ac:dyDescent="0.25">
      <c r="A37" t="s">
        <v>6</v>
      </c>
      <c r="B37" s="32"/>
      <c r="C37" s="33"/>
      <c r="D37" s="33"/>
      <c r="E37" s="2"/>
    </row>
    <row r="38" spans="1:265" ht="14.45" customHeight="1" x14ac:dyDescent="0.25">
      <c r="A38" t="s">
        <v>6</v>
      </c>
      <c r="B38" s="32"/>
      <c r="C38" s="33"/>
      <c r="D38" s="33"/>
      <c r="E38" s="2"/>
    </row>
    <row r="39" spans="1:265" ht="14.45" customHeight="1" x14ac:dyDescent="0.25">
      <c r="A39" t="s">
        <v>6</v>
      </c>
      <c r="B39" s="32"/>
      <c r="C39" s="33"/>
      <c r="D39" s="33"/>
      <c r="E39" s="2"/>
    </row>
    <row r="40" spans="1:265" ht="14.45" customHeight="1" x14ac:dyDescent="0.25">
      <c r="A40" t="s">
        <v>6</v>
      </c>
      <c r="B40" s="32"/>
      <c r="C40" s="33"/>
      <c r="D40" s="33"/>
      <c r="E40" s="2"/>
    </row>
    <row r="41" spans="1:265" ht="15" customHeight="1" x14ac:dyDescent="0.25">
      <c r="B41" s="32"/>
      <c r="C41" s="33"/>
      <c r="D41" s="33"/>
      <c r="E41" s="2"/>
    </row>
    <row r="42" spans="1:265" ht="29.1" customHeight="1" x14ac:dyDescent="0.25">
      <c r="A42" t="s">
        <v>5</v>
      </c>
      <c r="B42" s="127"/>
      <c r="C42" s="33"/>
      <c r="D42" s="33"/>
      <c r="E42" s="2"/>
    </row>
    <row r="43" spans="1:265" x14ac:dyDescent="0.25">
      <c r="A43" t="s">
        <v>5</v>
      </c>
      <c r="B43" s="127"/>
      <c r="C43" s="33"/>
      <c r="D43" s="33"/>
      <c r="E43" s="2"/>
    </row>
    <row r="44" spans="1:265" x14ac:dyDescent="0.25">
      <c r="A44" t="s">
        <v>7</v>
      </c>
      <c r="B44" s="95"/>
      <c r="C44" s="33"/>
      <c r="D44" s="33"/>
      <c r="E44" s="2"/>
    </row>
    <row r="45" spans="1:265" ht="14.45" customHeight="1" x14ac:dyDescent="0.25">
      <c r="A45" t="s">
        <v>13</v>
      </c>
      <c r="B45" s="128"/>
      <c r="C45" s="33"/>
      <c r="D45" s="33"/>
      <c r="E45" s="2"/>
    </row>
    <row r="46" spans="1:265" ht="14.45" customHeight="1" x14ac:dyDescent="0.25">
      <c r="A46" t="s">
        <v>13</v>
      </c>
      <c r="B46" s="128"/>
      <c r="C46" s="33"/>
      <c r="D46" s="33"/>
      <c r="E46" s="2"/>
    </row>
    <row r="47" spans="1:265" x14ac:dyDescent="0.25">
      <c r="B47" s="128"/>
      <c r="C47" s="2"/>
      <c r="D47" s="33"/>
      <c r="E47" s="2"/>
    </row>
  </sheetData>
  <mergeCells count="7">
    <mergeCell ref="B45:B47"/>
    <mergeCell ref="B29:B31"/>
    <mergeCell ref="B13:B18"/>
    <mergeCell ref="B19:B21"/>
    <mergeCell ref="B22:B28"/>
    <mergeCell ref="B32:B34"/>
    <mergeCell ref="B42:B43"/>
  </mergeCells>
  <conditionalFormatting sqref="C13:C34">
    <cfRule type="containsBlanks" dxfId="11" priority="6">
      <formula>LEN(TRIM(C13))=0</formula>
    </cfRule>
  </conditionalFormatting>
  <conditionalFormatting sqref="E13:E47">
    <cfRule type="expression" dxfId="10" priority="1">
      <formula>"#N/A"</formula>
    </cfRule>
  </conditionalFormatting>
  <conditionalFormatting sqref="C4:C8 E13:E47">
    <cfRule type="cellIs" dxfId="9" priority="2" operator="equal">
      <formula>4</formula>
    </cfRule>
    <cfRule type="cellIs" dxfId="8" priority="3" operator="equal">
      <formula>3</formula>
    </cfRule>
    <cfRule type="cellIs" dxfId="7" priority="4" operator="equal">
      <formula>2</formula>
    </cfRule>
    <cfRule type="cellIs" dxfId="6" priority="5" operator="equal">
      <formula>1</formula>
    </cfRule>
  </conditionalFormatting>
  <dataValidations count="36">
    <dataValidation type="list" allowBlank="1" showInputMessage="1" showErrorMessage="1" sqref="D17">
      <formula1>IF(OR($C$10="Unsignalised Intersection",$C$10="Roundabout"),TSUI,TSSI)</formula1>
    </dataValidation>
    <dataValidation type="list" allowBlank="1" showInputMessage="1" showErrorMessage="1" sqref="D16">
      <formula1>IF(OR($C$10="Unsignalised Intersection"),TSC,TSCR)</formula1>
    </dataValidation>
    <dataValidation type="list" allowBlank="1" showInputMessage="1" showErrorMessage="1" sqref="D20">
      <formula1>IF(OR($C$10="Unsignalised Intersection",$C$10="Signalised Intersection"),KR,"  ")</formula1>
    </dataValidation>
    <dataValidation type="list" allowBlank="1" showInputMessage="1" showErrorMessage="1" sqref="D14">
      <formula1>IF($C$10="Cycle Lane",TS_CL,TS_MT)</formula1>
    </dataValidation>
    <dataValidation type="list" allowBlank="1" showInputMessage="1" showErrorMessage="1" sqref="D13">
      <formula1>IF($C$10="Cycle Lane",ADT_CL,ADT_MT)</formula1>
    </dataValidation>
    <dataValidation type="list" allowBlank="1" showInputMessage="1" showErrorMessage="1" sqref="D15">
      <formula1>IF($C$10="Cycle Lane",StreetWidth_CL,StreetWidth_MT)</formula1>
    </dataValidation>
    <dataValidation type="list" allowBlank="1" showInputMessage="1" showErrorMessage="1" sqref="D18">
      <formula1>IF($C$10="Unsignalised Intersection",LTC," ")</formula1>
    </dataValidation>
    <dataValidation type="list" allowBlank="1" showInputMessage="1" showErrorMessage="1" sqref="D19">
      <formula1>IF(OR($C$10="Cycle Lane",$C$10="Separated Cycle Path"),PW,SPW)</formula1>
    </dataValidation>
    <dataValidation type="list" allowBlank="1" showInputMessage="1" showErrorMessage="1" sqref="D21">
      <formula1>IF($C$10="Signalised Intersection",QS," ")</formula1>
    </dataValidation>
    <dataValidation type="list" allowBlank="1" showInputMessage="1" showErrorMessage="1" sqref="D22">
      <formula1>IF(OR($C$10="Cycle Lane",$C$10="Separated Cycle Path",$C$10="Shared Path"),CLB,"  ")</formula1>
    </dataValidation>
    <dataValidation type="list" allowBlank="1" showInputMessage="1" showErrorMessage="1" sqref="D23">
      <formula1>IF(OR($C$10="Cycle Lane",$C$10="Separated Cycle Path",$C$10="Shared Path"),CPS,"  ")</formula1>
    </dataValidation>
    <dataValidation type="list" allowBlank="1" showInputMessage="1" showErrorMessage="1" sqref="D24">
      <formula1>IF(OR($C$10="Cycle Lane",$C$10="Separated Cycle Path",$C$10="Shared Path"),ITS,"  ")</formula1>
    </dataValidation>
    <dataValidation type="list" allowBlank="1" showInputMessage="1" showErrorMessage="1" sqref="D25">
      <formula1>IF(OR($C$10="Separated Cycle Path",$C$10="Shared Path"),DICP,DICL)</formula1>
    </dataValidation>
    <dataValidation type="list" allowBlank="1" showInputMessage="1" showErrorMessage="1" sqref="D26">
      <formula1>IF($C$10="Signalised Intersection",SIG," ")</formula1>
    </dataValidation>
    <dataValidation type="list" allowBlank="1" showInputMessage="1" showErrorMessage="1" sqref="D27">
      <formula1>IF(OR($C$10="Signalised Intersection",$C$10="Roundabout",$C$10="Unsignalised Intersection"),LCI,"  ")</formula1>
    </dataValidation>
    <dataValidation type="list" allowBlank="1" showInputMessage="1" showErrorMessage="1" sqref="D28">
      <formula1>IF(OR($C$10="Signalised Intersection",$C$10="Unsignalised Intersection",$C$10="Roundabout"),PL," ")</formula1>
    </dataValidation>
    <dataValidation type="list" allowBlank="1" showInputMessage="1" showErrorMessage="1" sqref="D29">
      <formula1>IF(OR($C$10="Cycle Lane",$C$10="Mixed Traffic",$C$10="Separated Cycle Path",$C$10="Shared Path"),GDM,IF($C$10="Roundabout",GDR,GDI))</formula1>
    </dataValidation>
    <dataValidation type="list" allowBlank="1" showInputMessage="1" showErrorMessage="1" sqref="D30">
      <formula1>IF(OR($C$10="Unsignalised Intersection",$C$10="Signalised Intersection",$C$10="Roundabout"),JT,"  ")</formula1>
    </dataValidation>
    <dataValidation type="list" allowBlank="1" showInputMessage="1" showErrorMessage="1" sqref="D31">
      <formula1>IF($C$10="Shared Path",PP,"  ")</formula1>
    </dataValidation>
    <dataValidation type="list" allowBlank="1" showInputMessage="1" showErrorMessage="1" sqref="D32">
      <formula1>IF(OR($C$10="Cycle Lane",$C$10="Mixed Traffic",$C$10="Separated Cycle Path",$C$10="Shared Path"),US,"  ")</formula1>
    </dataValidation>
    <dataValidation type="list" allowBlank="1" showInputMessage="1" showErrorMessage="1" sqref="D33">
      <formula1>IF(OR($C$10="Cycle Lane",$C$10="Mixed Traffic",$C$10="Separated Cycle Path",$C$10="Shared Path"),DS,"  ")</formula1>
    </dataValidation>
    <dataValidation type="list" allowBlank="1" showInputMessage="1" showErrorMessage="1" sqref="D34">
      <formula1>IF(OR($C$10="Cycle Lane",$C$10="Mixed Traffic",$C$10="Separated Cycle Path",$C$10="Shared Path"),SS,"  ")</formula1>
    </dataValidation>
    <dataValidation type="list" allowBlank="1" showInputMessage="1" showErrorMessage="1" sqref="D35">
      <formula1>IF($C$10="Roundabout with Path",SCW_RWP,"  ")</formula1>
    </dataValidation>
    <dataValidation type="list" allowBlank="1" showInputMessage="1" showErrorMessage="1" sqref="D36">
      <formula1>IF(OR($C$10="Cycle Lane",$C$10="Mixed Traffic",$C$10="Separated Cycle Lane"),UGS,"  ")</formula1>
    </dataValidation>
    <dataValidation type="list" allowBlank="1" showInputMessage="1" showErrorMessage="1" sqref="D37">
      <formula1>IF(OR($C$10="Cycle Lane",$C$10="Mixed Traffic",$C$10="Separated Cycle Lane"),DGS,"  ")</formula1>
    </dataValidation>
    <dataValidation type="list" allowBlank="1" showInputMessage="1" showErrorMessage="1" sqref="D38">
      <formula1>IF(OR($C$10="Cycle Lane",$C$10="Mixed Traffic",$C$10="Separated Cycle Lane"),SSPS,"  ")</formula1>
    </dataValidation>
    <dataValidation type="list" allowBlank="1" showInputMessage="1" showErrorMessage="1" sqref="D39">
      <formula1>IF(OR($C$10="Cycle Lane",$C$10="Mixed Traffic",$C$10="Separated Cycle Lane"),SSAR,"  ")</formula1>
    </dataValidation>
    <dataValidation type="list" allowBlank="1" showInputMessage="1" showErrorMessage="1" sqref="D40">
      <formula1>IF(OR($C$10="Cycle Lane",$C$10="Mixed Traffic",$C$10="Separated Cycle Lane"),SSS,"  ")</formula1>
    </dataValidation>
    <dataValidation type="list" allowBlank="1" showInputMessage="1" showErrorMessage="1" sqref="D41">
      <formula1>IF(OR($C$10="Cycle Lane",$C$10="Mixed Traffic",$C$10="Separated Cycle Lane"),SSL,"  ")</formula1>
    </dataValidation>
    <dataValidation type="list" allowBlank="1" showInputMessage="1" showErrorMessage="1" sqref="D44">
      <formula1>IF(OR($C$10="Cycle Lane",$C$10="Mixed Traffic",$C$10="Separated Cycle Lane"),ATT,"  ")</formula1>
    </dataValidation>
    <dataValidation type="list" allowBlank="1" showInputMessage="1" showErrorMessage="1" sqref="D42">
      <formula1>IF(OR($C$10="Cycle Lane",$C$10="Mixed Traffic",$C$10="Separated Cycle Lane",$C$10="Roundabout with Path"),DSL,DSL_RWP)</formula1>
    </dataValidation>
    <dataValidation type="list" allowBlank="1" showInputMessage="1" showErrorMessage="1" sqref="D43">
      <formula1>IF(OR($C$10="Signalised Intersection",$C$10="Unsignalised Intersection"),DSL_I,"  ")</formula1>
    </dataValidation>
    <dataValidation type="list" allowBlank="1" showInputMessage="1" showErrorMessage="1" sqref="D45">
      <formula1>IF(OR($C$10="Cycle Lane",$C$10="Mixed Traffic",$C$10="Separated Cycle Lane"),RCO,"  ")</formula1>
    </dataValidation>
    <dataValidation type="list" allowBlank="1" showInputMessage="1" showErrorMessage="1" sqref="D46">
      <formula1>IF(OR($C$10="Cycle Lane",$C$10="Mixed Traffic",$C$10="Separated Cycle Lane"),ALD,"  ")</formula1>
    </dataValidation>
    <dataValidation type="list" allowBlank="1" showInputMessage="1" showErrorMessage="1" sqref="D47">
      <formula1>IF(OR($C$10="Signalised Intersection",$C$10="Unsignalised Intersection"),ATS,"  ")</formula1>
    </dataValidation>
    <dataValidation type="list" allowBlank="1" showInputMessage="1" showErrorMessage="1" sqref="C10:C11">
      <formula1>SegmentTypes</formula1>
    </dataValidation>
  </dataValidations>
  <pageMargins left="0.7" right="0.7" top="0.75" bottom="0.75"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E47"/>
  <sheetViews>
    <sheetView topLeftCell="B1" zoomScale="99" zoomScaleNormal="90" workbookViewId="0">
      <selection activeCell="H23" sqref="H23"/>
    </sheetView>
  </sheetViews>
  <sheetFormatPr defaultRowHeight="15" x14ac:dyDescent="0.25"/>
  <cols>
    <col min="1" max="1" width="20.625" hidden="1" customWidth="1"/>
    <col min="2" max="2" width="22.875" customWidth="1"/>
    <col min="3" max="3" width="32.875" customWidth="1"/>
    <col min="4" max="4" width="83.5" customWidth="1"/>
    <col min="5" max="5" width="14.5" customWidth="1"/>
    <col min="6" max="6" width="27" style="2" bestFit="1" customWidth="1"/>
    <col min="7" max="12" width="24.875" customWidth="1"/>
    <col min="16" max="16" width="8.875" customWidth="1"/>
  </cols>
  <sheetData>
    <row r="1" spans="1:7" ht="24" thickBot="1" x14ac:dyDescent="0.4">
      <c r="B1" s="6" t="s">
        <v>228</v>
      </c>
    </row>
    <row r="2" spans="1:7" ht="21.75" thickBot="1" x14ac:dyDescent="0.4">
      <c r="B2" s="1" t="s">
        <v>147</v>
      </c>
      <c r="C2" s="94"/>
    </row>
    <row r="3" spans="1:7" ht="15.75" hidden="1" thickBot="1" x14ac:dyDescent="0.3">
      <c r="B3" s="15" t="s">
        <v>50</v>
      </c>
      <c r="C3" s="18"/>
    </row>
    <row r="4" spans="1:7" ht="45.75" hidden="1" thickBot="1" x14ac:dyDescent="0.3">
      <c r="B4" s="43" t="s">
        <v>57</v>
      </c>
      <c r="C4" s="14">
        <f t="array" ref="C4">IF(OR(C10="Shared Path",C10="Separated Cycle Path"),1,(MAX(IF(ISERROR(E13:E18),0,$E$13:$E$18))))</f>
        <v>0</v>
      </c>
    </row>
    <row r="5" spans="1:7" ht="30.75" hidden="1" thickBot="1" x14ac:dyDescent="0.3">
      <c r="B5" s="28" t="s">
        <v>58</v>
      </c>
      <c r="C5" s="14">
        <f t="array" ref="C5">MAX(IF(ISERROR(E$19:E$21),0,$E$19:$E$21))</f>
        <v>0</v>
      </c>
    </row>
    <row r="6" spans="1:7" ht="30.75" hidden="1" thickBot="1" x14ac:dyDescent="0.3">
      <c r="B6" s="28" t="s">
        <v>59</v>
      </c>
      <c r="C6" s="14">
        <f t="array" ref="C6">MAX(IF(ISERROR(E$22:E$28),0,$E$22:$E$28))</f>
        <v>0</v>
      </c>
    </row>
    <row r="7" spans="1:7" ht="15.75" hidden="1" thickBot="1" x14ac:dyDescent="0.3">
      <c r="B7" s="37" t="s">
        <v>53</v>
      </c>
      <c r="C7" s="14">
        <f t="array" ref="C7">MAX(IF(ISERROR(E$29:E$31),0,$E$29:$E$31))</f>
        <v>0</v>
      </c>
    </row>
    <row r="8" spans="1:7" ht="15.75" hidden="1" thickBot="1" x14ac:dyDescent="0.3">
      <c r="B8" s="14" t="s">
        <v>6</v>
      </c>
      <c r="C8" s="47">
        <f t="array" ref="C8">MAX(IF(ISERROR($E$32:$E$34),0,$E$32:$E$34))</f>
        <v>0</v>
      </c>
    </row>
    <row r="9" spans="1:7" ht="19.5" thickBot="1" x14ac:dyDescent="0.35">
      <c r="C9" s="19"/>
    </row>
    <row r="10" spans="1:7" ht="21.75" thickBot="1" x14ac:dyDescent="0.4">
      <c r="B10" s="20" t="s">
        <v>37</v>
      </c>
      <c r="C10" s="22"/>
    </row>
    <row r="11" spans="1:7" ht="21.75" thickBot="1" x14ac:dyDescent="0.4">
      <c r="B11" s="20"/>
      <c r="C11" s="21"/>
    </row>
    <row r="12" spans="1:7" s="2" customFormat="1" ht="45.75" thickBot="1" x14ac:dyDescent="0.3">
      <c r="A12" t="s">
        <v>24</v>
      </c>
      <c r="B12" s="56" t="s">
        <v>24</v>
      </c>
      <c r="C12" s="56" t="s">
        <v>49</v>
      </c>
      <c r="D12" s="57" t="s">
        <v>26</v>
      </c>
      <c r="E12" s="58" t="s">
        <v>38</v>
      </c>
      <c r="F12" s="57" t="s">
        <v>234</v>
      </c>
    </row>
    <row r="13" spans="1:7" s="2" customFormat="1" ht="43.5" customHeight="1" x14ac:dyDescent="0.25">
      <c r="A13" t="s">
        <v>4</v>
      </c>
      <c r="B13" s="124" t="s">
        <v>57</v>
      </c>
      <c r="C13" s="12" t="str">
        <f>IF(OR($C$10='Safe-Infrastructure Type'!$A$25,'Inputs Segment 10'!$C$10='Safe-Infrastructure Type'!$A$26),'Safe-Infrastructure Type'!$A$24,"  ")</f>
        <v xml:space="preserve">  </v>
      </c>
      <c r="D13" s="48"/>
      <c r="E13" s="13" t="e">
        <f t="array" ref="E13">INDEX(Data!$E$15:$E$234,MATCH(D13,IF($C$10=Data!A$15:A$234,Data!$D$15:$D$234),0))</f>
        <v>#N/A</v>
      </c>
      <c r="F13" s="106"/>
      <c r="G13" s="3"/>
    </row>
    <row r="14" spans="1:7" s="2" customFormat="1" ht="43.5" customHeight="1" x14ac:dyDescent="0.25">
      <c r="A14"/>
      <c r="B14" s="125"/>
      <c r="C14" s="40" t="str">
        <f>IF(OR($C$10='Safe-Infrastructure Type'!$B$25,'Inputs Segment 10'!$C$10='Safe-Infrastructure Type'!$B$26),'Safe-Infrastructure Type'!$B$24,"  ")</f>
        <v xml:space="preserve">  </v>
      </c>
      <c r="D14" s="33"/>
      <c r="E14" s="53" t="e">
        <f t="array" ref="E14">INDEX(Data!$E$15:$E$234,MATCH(D14,IF($C$10=Data!A$15:A$234,Data!$D$15:$D$234),0))</f>
        <v>#N/A</v>
      </c>
      <c r="F14" s="46"/>
    </row>
    <row r="15" spans="1:7" s="2" customFormat="1" ht="33.6" customHeight="1" x14ac:dyDescent="0.25">
      <c r="A15" t="s">
        <v>4</v>
      </c>
      <c r="B15" s="125"/>
      <c r="C15" s="8" t="str">
        <f>IF(OR($C$10='Safe-Infrastructure Type'!$C$25,'Inputs Segment 10'!$C$10='Safe-Infrastructure Type'!C26),'Safe-Infrastructure Type'!$C$24,"  ")</f>
        <v xml:space="preserve">  </v>
      </c>
      <c r="D15" s="49"/>
      <c r="E15" s="52" t="e">
        <f t="array" ref="E15">INDEX(Data!$E$15:$E$234,MATCH(D15,IF($C$10=Data!A$15:A$234,Data!$D$15:$D$234),0))</f>
        <v>#N/A</v>
      </c>
      <c r="F15" s="52"/>
    </row>
    <row r="16" spans="1:7" s="2" customFormat="1" ht="33.6" customHeight="1" x14ac:dyDescent="0.25">
      <c r="A16"/>
      <c r="B16" s="125"/>
      <c r="C16" s="40" t="str">
        <f>IF(OR($C$10='Safe-Infrastructure Type'!D25,'Inputs Segment 10'!$C$10='Safe-Infrastructure Type'!D26),'Safe-Infrastructure Type'!D24,"  ")</f>
        <v xml:space="preserve">  </v>
      </c>
      <c r="D16" s="49"/>
      <c r="E16" s="46" t="e">
        <f t="array" ref="E16">INDEX(Data!$E$15:$E$234,MATCH(D16,IF($C$10=Data!A$15:A$234,Data!$D$15:$D$234),0))</f>
        <v>#N/A</v>
      </c>
      <c r="F16" s="52"/>
    </row>
    <row r="17" spans="1:7" s="2" customFormat="1" ht="33.6" customHeight="1" x14ac:dyDescent="0.25">
      <c r="A17"/>
      <c r="B17" s="125"/>
      <c r="C17" s="8" t="str">
        <f>IF(OR('Inputs Segment 10'!$C$10='Safe-Infrastructure Type'!$E$25,'Inputs Segment 10'!$C$10='Safe-Infrastructure Type'!$E$26,'Inputs Segment 10'!$C$10='Safe-Infrastructure Type'!$E$27),'Safe-Infrastructure Type'!$E$24,"  ")</f>
        <v xml:space="preserve">  </v>
      </c>
      <c r="D17" s="33"/>
      <c r="E17" s="52" t="e">
        <f t="array" ref="E17">INDEX(Data!$E$15:$E$234,MATCH(D17,IF($C$10=Data!A$15:A$234,Data!$D$15:$D$234),0))</f>
        <v>#N/A</v>
      </c>
      <c r="F17" s="53"/>
    </row>
    <row r="18" spans="1:7" s="2" customFormat="1" ht="15.75" thickBot="1" x14ac:dyDescent="0.3">
      <c r="A18" s="35" t="s">
        <v>4</v>
      </c>
      <c r="B18" s="126"/>
      <c r="C18" s="41" t="str">
        <f>IF(OR($C$10='Safe-Infrastructure Type'!$F$25),'Safe-Infrastructure Type'!$F$24,"  ")</f>
        <v xml:space="preserve">  </v>
      </c>
      <c r="D18" s="69"/>
      <c r="E18" s="54" t="e">
        <f t="array" ref="E18">INDEX(Data!$E$15:$E$234,MATCH(D18,IF($C$10=Data!A$15:A$234,Data!$D$15:$D$234),0))</f>
        <v>#N/A</v>
      </c>
      <c r="F18" s="55"/>
      <c r="G18" s="3"/>
    </row>
    <row r="19" spans="1:7" s="2" customFormat="1" ht="14.45" customHeight="1" x14ac:dyDescent="0.25">
      <c r="A19" s="36" t="s">
        <v>4</v>
      </c>
      <c r="B19" s="124" t="s">
        <v>58</v>
      </c>
      <c r="C19" s="12" t="str">
        <f>IF(OR('Inputs Segment 10'!$C$10='Safe- Facility Dimensions'!$A$14,'Inputs Segment 10'!$C$10='Safe- Facility Dimensions'!$A$15,'Inputs Segment 10'!$C$10='Safe- Facility Dimensions'!$A$16),'Safe- Facility Dimensions'!$A$13,"  ")</f>
        <v xml:space="preserve">  </v>
      </c>
      <c r="D19" s="33"/>
      <c r="E19" s="51" t="e">
        <f t="array" ref="E19">INDEX(Data!$E$15:$E$234,MATCH(D19,IF($C$10=Data!A$15:A$234,Data!$D$15:$D$234),0))</f>
        <v>#N/A</v>
      </c>
      <c r="F19" s="13"/>
      <c r="G19" s="3"/>
    </row>
    <row r="20" spans="1:7" s="2" customFormat="1" x14ac:dyDescent="0.25">
      <c r="A20" s="2" t="s">
        <v>4</v>
      </c>
      <c r="B20" s="125"/>
      <c r="C20" s="40" t="str">
        <f>IF(OR('Inputs Segment 10'!$C$10='Safe- Facility Dimensions'!$B$14,'Inputs Segment 10'!$C$10='Safe- Facility Dimensions'!$B$15),'Safe- Facility Dimensions'!$B$13,"  ")</f>
        <v xml:space="preserve">  </v>
      </c>
      <c r="D20" s="49"/>
      <c r="E20" s="52" t="e">
        <f t="array" ref="E20">INDEX(Data!$E$15:$E$234,MATCH(D20,IF($C$10=Data!A$15:A$234,Data!$D$15:$D$234),0))</f>
        <v>#N/A</v>
      </c>
      <c r="F20" s="53"/>
      <c r="G20" s="3"/>
    </row>
    <row r="21" spans="1:7" s="2" customFormat="1" ht="15.75" thickBot="1" x14ac:dyDescent="0.3">
      <c r="A21" s="35" t="s">
        <v>4</v>
      </c>
      <c r="B21" s="126"/>
      <c r="C21" s="9" t="str">
        <f>IF(OR('Inputs Segment 10'!$C$10='Safe- Facility Dimensions'!$C$14),'Safe- Facility Dimensions'!$C$13,"  ")</f>
        <v xml:space="preserve">  </v>
      </c>
      <c r="D21" s="33"/>
      <c r="E21" s="54" t="e">
        <f t="array" ref="E21">INDEX(Data!$E$15:$E$234,MATCH(D21,IF($C$10=Data!A$15:A$234,Data!$D$15:$D$234),0))</f>
        <v>#N/A</v>
      </c>
      <c r="F21" s="55"/>
    </row>
    <row r="22" spans="1:7" s="2" customFormat="1" ht="29.1" customHeight="1" thickTop="1" x14ac:dyDescent="0.25">
      <c r="A22" t="s">
        <v>4</v>
      </c>
      <c r="B22" s="124" t="s">
        <v>59</v>
      </c>
      <c r="C22" s="38" t="str">
        <f>IF(OR('Inputs Segment 10'!$C$10='Safe- Conflicts'!$A$23,'Inputs Segment 10'!$C$10='Safe- Conflicts'!$A$24,'Inputs Segment 10'!$C$10='Safe- Conflicts'!$A$25),'Safe- Conflicts'!$A$22,"  ")</f>
        <v xml:space="preserve">  </v>
      </c>
      <c r="D22" s="68"/>
      <c r="E22" s="13" t="e">
        <f t="array" ref="E22">INDEX(Data!$E$15:$E$234,MATCH(D22,IF($C$10=Data!A$15:A$234,Data!$D$15:$D$234),0))</f>
        <v>#N/A</v>
      </c>
      <c r="F22" s="51"/>
    </row>
    <row r="23" spans="1:7" s="2" customFormat="1" x14ac:dyDescent="0.25">
      <c r="A23" t="s">
        <v>4</v>
      </c>
      <c r="B23" s="125"/>
      <c r="C23" s="8" t="str">
        <f>IF(OR('Inputs Segment 10'!$C$10='Safe- Conflicts'!$B$23,'Inputs Segment 10'!$C$10='Safe- Conflicts'!$B$24,'Inputs Segment 10'!$C$10='Safe- Conflicts'!$B$25),'Safe- Conflicts'!$B$22,"  ")</f>
        <v xml:space="preserve">  </v>
      </c>
      <c r="D23" s="50"/>
      <c r="E23" s="53" t="e">
        <f t="array" ref="E23">INDEX(Data!$E$15:$E$234,MATCH(D23,IF($C$10=Data!A$15:A$234,Data!$D$15:$D$234),0))</f>
        <v>#N/A</v>
      </c>
      <c r="F23" s="52"/>
      <c r="G23" s="3"/>
    </row>
    <row r="24" spans="1:7" s="2" customFormat="1" x14ac:dyDescent="0.25">
      <c r="A24" t="s">
        <v>4</v>
      </c>
      <c r="B24" s="125"/>
      <c r="C24" s="39" t="str">
        <f>IF(OR('Inputs Segment 10'!$C$10='Safe- Conflicts'!$C$23,'Inputs Segment 10'!$C$10='Safe- Conflicts'!$C$24,'Inputs Segment 10'!$C$10='Safe- Conflicts'!$C$25),'Safe- Conflicts'!$C$22,"  ")</f>
        <v xml:space="preserve">  </v>
      </c>
      <c r="D24" s="49"/>
      <c r="E24" s="53" t="e">
        <f t="array" ref="E24">INDEX(Data!$E$15:$E$234,MATCH(D24,IF($C$10=Data!A$15:A$234,Data!$D$15:$D$234),0))</f>
        <v>#N/A</v>
      </c>
      <c r="F24" s="52"/>
      <c r="G24" s="3"/>
    </row>
    <row r="25" spans="1:7" s="2" customFormat="1" x14ac:dyDescent="0.25">
      <c r="A25" t="s">
        <v>4</v>
      </c>
      <c r="B25" s="125"/>
      <c r="C25" s="40" t="str">
        <f>IF(OR('Inputs Segment 10'!$C$10='Safe- Conflicts'!$D$23,'Inputs Segment 10'!$C$10='Safe- Conflicts'!$D$24,'Inputs Segment 10'!$C$10='Safe- Conflicts'!$D$25),'Safe- Conflicts'!$D$22,"  ")</f>
        <v xml:space="preserve">  </v>
      </c>
      <c r="D25" s="49"/>
      <c r="E25" s="52" t="e">
        <f t="array" ref="E25">INDEX(Data!$E$15:$E$234,MATCH(D25,IF($C$10=Data!A$15:A$234,Data!$D$15:$D$234),0))</f>
        <v>#N/A</v>
      </c>
      <c r="F25" s="46"/>
    </row>
    <row r="26" spans="1:7" s="2" customFormat="1" ht="14.45" customHeight="1" x14ac:dyDescent="0.25">
      <c r="A26" t="s">
        <v>4</v>
      </c>
      <c r="B26" s="125"/>
      <c r="C26" s="40" t="str">
        <f>IF(OR('Inputs Segment 10'!$C$10='Safe- Conflicts'!$E$23),'Safe- Conflicts'!$E$22,"  ")</f>
        <v xml:space="preserve">  </v>
      </c>
      <c r="D26" s="49"/>
      <c r="E26" s="46" t="e">
        <f t="array" ref="E26">INDEX(Data!$E$15:$E$234,MATCH(D26,IF($C$10=Data!A$15:A$234,Data!$D$15:$D$234),0))</f>
        <v>#N/A</v>
      </c>
      <c r="F26" s="53"/>
    </row>
    <row r="27" spans="1:7" s="2" customFormat="1" ht="29.1" customHeight="1" x14ac:dyDescent="0.25">
      <c r="A27" t="s">
        <v>4</v>
      </c>
      <c r="B27" s="125"/>
      <c r="C27" s="42" t="str">
        <f>IF(OR('Inputs Segment 10'!$C$10='Safe- Conflicts'!$F$23,'Inputs Segment 10'!$C$10='Safe- Conflicts'!$F$24,'Inputs Segment 10'!$C$10='Safe- Conflicts'!$F$25),'Safe- Conflicts'!$F$22,"  ")</f>
        <v xml:space="preserve">  </v>
      </c>
      <c r="D27" s="33"/>
      <c r="E27" s="53" t="e">
        <f t="array" ref="E27">INDEX(Data!$E$15:$E$234,MATCH(D27,IF($C$10=Data!A$15:A$234,Data!$D$15:$D$234),0))</f>
        <v>#N/A</v>
      </c>
      <c r="F27" s="52"/>
    </row>
    <row r="28" spans="1:7" s="2" customFormat="1" ht="15.75" thickBot="1" x14ac:dyDescent="0.3">
      <c r="A28" s="35" t="s">
        <v>4</v>
      </c>
      <c r="B28" s="126"/>
      <c r="C28" s="9" t="str">
        <f>IF(OR('Inputs Segment 10'!$C$10='Safe- Conflicts'!$G$23,$C$10='Safe- Conflicts'!$G$24,$C$10='Safe- Conflicts'!$G$25),'Safe- Conflicts'!$G$22,"  ")</f>
        <v xml:space="preserve">  </v>
      </c>
      <c r="D28" s="69"/>
      <c r="E28" s="55" t="e">
        <f t="array" ref="E28">INDEX(Data!$E$15:$E$234,MATCH(D28,IF($C$10=Data!A$15:A$234,Data!$D$15:$D$234),0))</f>
        <v>#N/A</v>
      </c>
      <c r="F28" s="47"/>
    </row>
    <row r="29" spans="1:7" s="2" customFormat="1" ht="14.45" customHeight="1" x14ac:dyDescent="0.25">
      <c r="A29" t="s">
        <v>4</v>
      </c>
      <c r="B29" s="121" t="s">
        <v>131</v>
      </c>
      <c r="C29" s="40" t="str">
        <f>IF(OR('Inputs Segment 10'!$C$10=Direct!$B$20,'Inputs Segment 10'!$C$10=Direct!$B$21,'Inputs Segment 10'!$C$10=Direct!$B$22,'Inputs Segment 10'!$C$10=Direct!$B$23,C10=Direct!$B$24,'Inputs Segment 10'!C10=Direct!$B$25,'Inputs Segment 10'!$C$10=Direct!$B$26),Direct!$B$19,"  ")</f>
        <v xml:space="preserve">  </v>
      </c>
      <c r="D29" s="33"/>
      <c r="E29" s="53" t="e">
        <f t="array" ref="E29">INDEX(Data!$E$15:$E$234,MATCH(D29,IF($C$10=Data!A$15:A$234,Data!$D$15:$D$234),0))</f>
        <v>#N/A</v>
      </c>
      <c r="F29" s="13"/>
    </row>
    <row r="30" spans="1:7" s="2" customFormat="1" x14ac:dyDescent="0.25">
      <c r="A30" t="s">
        <v>4</v>
      </c>
      <c r="B30" s="122"/>
      <c r="C30" s="8" t="str">
        <f>IF(OR('Inputs Segment 10'!$C$10=Direct!$C$20,'Inputs Segment 10'!$C$10=Direct!$C$21),Direct!$C$19,"  ")</f>
        <v xml:space="preserve">  </v>
      </c>
      <c r="D30" s="49"/>
      <c r="E30" s="53" t="e">
        <f t="array" ref="E30">INDEX(Data!$E$15:$E$234,MATCH(D30,IF($C$10=Data!A$15:A$234,Data!$D$15:$D$234),0))</f>
        <v>#N/A</v>
      </c>
      <c r="F30" s="52"/>
    </row>
    <row r="31" spans="1:7" s="2" customFormat="1" ht="15.75" thickBot="1" x14ac:dyDescent="0.3">
      <c r="A31" s="35" t="s">
        <v>4</v>
      </c>
      <c r="B31" s="123"/>
      <c r="C31" s="41" t="str">
        <f>IF(OR('Inputs Segment 10'!$C$10=Direct!$D$20),Direct!$D$19,"  ")</f>
        <v xml:space="preserve">  </v>
      </c>
      <c r="D31" s="33"/>
      <c r="E31" s="55" t="e">
        <f t="array" ref="E31">INDEX(Data!$E$15:$E$234,MATCH(D31,IF($C$10=Data!A$15:A$234,Data!$D$15:$D$234),0))</f>
        <v>#N/A</v>
      </c>
      <c r="F31" s="47"/>
    </row>
    <row r="32" spans="1:7" s="2" customFormat="1" ht="29.1" customHeight="1" thickTop="1" x14ac:dyDescent="0.25">
      <c r="A32" t="s">
        <v>4</v>
      </c>
      <c r="B32" s="121" t="s">
        <v>6</v>
      </c>
      <c r="C32" s="12" t="str">
        <f>IF(OR('Inputs Segment 10'!$C$10=Comfort!$A$20,'Inputs Segment 10'!$C$10=Comfort!$A$21,'Inputs Segment 10'!$C$10=Comfort!$A$22,'Inputs Segment 10'!$C$10=Comfort!$A$23),Comfort!$A$19,"  ")</f>
        <v xml:space="preserve">  </v>
      </c>
      <c r="D32" s="68"/>
      <c r="E32" s="13" t="e">
        <f t="array" ref="E32">INDEX(Data!$E$15:$E$234,MATCH(D32,IF($C$10=Data!A$15:A$234,Data!$D$15:$D$234),0))</f>
        <v>#N/A</v>
      </c>
      <c r="F32" s="51"/>
    </row>
    <row r="33" spans="1:265" s="2" customFormat="1" x14ac:dyDescent="0.25">
      <c r="A33"/>
      <c r="B33" s="122"/>
      <c r="C33" s="40" t="str">
        <f>IF(OR('Inputs Segment 10'!$C$10=Comfort!$B$20,'Inputs Segment 10'!$C$10=Comfort!$B$21,'Inputs Segment 10'!$C$10=Comfort!$B$22,'Inputs Segment 10'!$C$10=Comfort!$B$23),Comfort!$B$19,"  ")</f>
        <v xml:space="preserve">  </v>
      </c>
      <c r="D33" s="33"/>
      <c r="E33" s="52" t="e">
        <f t="array" ref="E33">INDEX(Data!$E$15:$E$234,MATCH(D33,IF($C$10=Data!A$15:A$234,Data!$D$15:$D$234),0))</f>
        <v>#N/A</v>
      </c>
      <c r="F33" s="52"/>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row>
    <row r="34" spans="1:265" s="2" customFormat="1" ht="15.75" thickBot="1" x14ac:dyDescent="0.3">
      <c r="A34"/>
      <c r="B34" s="123"/>
      <c r="C34" s="9" t="str">
        <f>IF(OR('Inputs Segment 10'!$C$10=Comfort!$C$20,'Inputs Segment 10'!$C$10=Comfort!$C$21,'Inputs Segment 10'!$C$10=Comfort!$C$22,'Inputs Segment 10'!$C$10=Comfort!$C$23),Comfort!$C$19,"  ")</f>
        <v xml:space="preserve">  </v>
      </c>
      <c r="D34" s="41"/>
      <c r="E34" s="67" t="e">
        <f t="array" ref="E34">INDEX(Data!$E$15:$E$234,MATCH(D34,IF($C$10=Data!A$15:A$234,Data!$D$15:$D$234),0))</f>
        <v>#N/A</v>
      </c>
      <c r="F34" s="47"/>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row>
    <row r="35" spans="1:265" s="2" customFormat="1" x14ac:dyDescent="0.25">
      <c r="A35" t="s">
        <v>4</v>
      </c>
      <c r="B35" s="32"/>
      <c r="C35" s="33"/>
      <c r="D35" s="33"/>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row>
    <row r="36" spans="1:265" ht="14.45" customHeight="1" x14ac:dyDescent="0.25">
      <c r="A36" t="s">
        <v>6</v>
      </c>
      <c r="B36" s="32"/>
      <c r="C36" s="33"/>
      <c r="D36" s="33"/>
      <c r="E36" s="2"/>
    </row>
    <row r="37" spans="1:265" ht="14.45" customHeight="1" x14ac:dyDescent="0.25">
      <c r="A37" t="s">
        <v>6</v>
      </c>
      <c r="B37" s="32"/>
      <c r="C37" s="33"/>
      <c r="D37" s="33"/>
      <c r="E37" s="2"/>
    </row>
    <row r="38" spans="1:265" ht="14.45" customHeight="1" x14ac:dyDescent="0.25">
      <c r="A38" t="s">
        <v>6</v>
      </c>
      <c r="B38" s="32"/>
      <c r="C38" s="33"/>
      <c r="D38" s="33"/>
      <c r="E38" s="2"/>
    </row>
    <row r="39" spans="1:265" ht="14.45" customHeight="1" x14ac:dyDescent="0.25">
      <c r="A39" t="s">
        <v>6</v>
      </c>
      <c r="B39" s="32"/>
      <c r="C39" s="33"/>
      <c r="D39" s="33"/>
      <c r="E39" s="2"/>
    </row>
    <row r="40" spans="1:265" ht="14.45" customHeight="1" x14ac:dyDescent="0.25">
      <c r="A40" t="s">
        <v>6</v>
      </c>
      <c r="B40" s="32"/>
      <c r="C40" s="33"/>
      <c r="D40" s="33"/>
      <c r="E40" s="2"/>
    </row>
    <row r="41" spans="1:265" ht="15" customHeight="1" x14ac:dyDescent="0.25">
      <c r="B41" s="32"/>
      <c r="C41" s="33"/>
      <c r="D41" s="33"/>
      <c r="E41" s="2"/>
    </row>
    <row r="42" spans="1:265" ht="29.1" customHeight="1" x14ac:dyDescent="0.25">
      <c r="A42" t="s">
        <v>5</v>
      </c>
      <c r="B42" s="127"/>
      <c r="C42" s="33"/>
      <c r="D42" s="33"/>
      <c r="E42" s="2"/>
    </row>
    <row r="43" spans="1:265" x14ac:dyDescent="0.25">
      <c r="A43" t="s">
        <v>5</v>
      </c>
      <c r="B43" s="127"/>
      <c r="C43" s="33"/>
      <c r="D43" s="33"/>
      <c r="E43" s="2"/>
    </row>
    <row r="44" spans="1:265" x14ac:dyDescent="0.25">
      <c r="A44" t="s">
        <v>7</v>
      </c>
      <c r="B44" s="95"/>
      <c r="C44" s="33"/>
      <c r="D44" s="33"/>
      <c r="E44" s="2"/>
    </row>
    <row r="45" spans="1:265" ht="14.45" customHeight="1" x14ac:dyDescent="0.25">
      <c r="A45" t="s">
        <v>13</v>
      </c>
      <c r="B45" s="128"/>
      <c r="C45" s="33"/>
      <c r="D45" s="33"/>
      <c r="E45" s="2"/>
    </row>
    <row r="46" spans="1:265" ht="14.45" customHeight="1" x14ac:dyDescent="0.25">
      <c r="A46" t="s">
        <v>13</v>
      </c>
      <c r="B46" s="128"/>
      <c r="C46" s="33"/>
      <c r="D46" s="33"/>
      <c r="E46" s="2"/>
    </row>
    <row r="47" spans="1:265" x14ac:dyDescent="0.25">
      <c r="B47" s="128"/>
      <c r="C47" s="2"/>
      <c r="D47" s="33"/>
      <c r="E47" s="2"/>
    </row>
  </sheetData>
  <mergeCells count="7">
    <mergeCell ref="B45:B47"/>
    <mergeCell ref="B29:B31"/>
    <mergeCell ref="B13:B18"/>
    <mergeCell ref="B19:B21"/>
    <mergeCell ref="B22:B28"/>
    <mergeCell ref="B32:B34"/>
    <mergeCell ref="B42:B43"/>
  </mergeCells>
  <conditionalFormatting sqref="C13:C34">
    <cfRule type="containsBlanks" dxfId="5" priority="6">
      <formula>LEN(TRIM(C13))=0</formula>
    </cfRule>
  </conditionalFormatting>
  <conditionalFormatting sqref="E13:E47">
    <cfRule type="expression" dxfId="4" priority="1">
      <formula>"#N/A"</formula>
    </cfRule>
  </conditionalFormatting>
  <conditionalFormatting sqref="C4:C8 E13:E47">
    <cfRule type="cellIs" dxfId="3" priority="2" operator="equal">
      <formula>4</formula>
    </cfRule>
    <cfRule type="cellIs" dxfId="2" priority="3" operator="equal">
      <formula>3</formula>
    </cfRule>
    <cfRule type="cellIs" dxfId="1" priority="4" operator="equal">
      <formula>2</formula>
    </cfRule>
    <cfRule type="cellIs" dxfId="0" priority="5" operator="equal">
      <formula>1</formula>
    </cfRule>
  </conditionalFormatting>
  <dataValidations count="36">
    <dataValidation type="list" allowBlank="1" showInputMessage="1" showErrorMessage="1" sqref="C10:C11">
      <formula1>SegmentTypes</formula1>
    </dataValidation>
    <dataValidation type="list" allowBlank="1" showInputMessage="1" showErrorMessage="1" sqref="D47">
      <formula1>IF(OR($C$10="Signalised Intersection",$C$10="Unsignalised Intersection"),ATS,"  ")</formula1>
    </dataValidation>
    <dataValidation type="list" allowBlank="1" showInputMessage="1" showErrorMessage="1" sqref="D46">
      <formula1>IF(OR($C$10="Cycle Lane",$C$10="Mixed Traffic",$C$10="Separated Cycle Lane"),ALD,"  ")</formula1>
    </dataValidation>
    <dataValidation type="list" allowBlank="1" showInputMessage="1" showErrorMessage="1" sqref="D45">
      <formula1>IF(OR($C$10="Cycle Lane",$C$10="Mixed Traffic",$C$10="Separated Cycle Lane"),RCO,"  ")</formula1>
    </dataValidation>
    <dataValidation type="list" allowBlank="1" showInputMessage="1" showErrorMessage="1" sqref="D43">
      <formula1>IF(OR($C$10="Signalised Intersection",$C$10="Unsignalised Intersection"),DSL_I,"  ")</formula1>
    </dataValidation>
    <dataValidation type="list" allowBlank="1" showInputMessage="1" showErrorMessage="1" sqref="D42">
      <formula1>IF(OR($C$10="Cycle Lane",$C$10="Mixed Traffic",$C$10="Separated Cycle Lane",$C$10="Roundabout with Path"),DSL,DSL_RWP)</formula1>
    </dataValidation>
    <dataValidation type="list" allowBlank="1" showInputMessage="1" showErrorMessage="1" sqref="D44">
      <formula1>IF(OR($C$10="Cycle Lane",$C$10="Mixed Traffic",$C$10="Separated Cycle Lane"),ATT,"  ")</formula1>
    </dataValidation>
    <dataValidation type="list" allowBlank="1" showInputMessage="1" showErrorMessage="1" sqref="D41">
      <formula1>IF(OR($C$10="Cycle Lane",$C$10="Mixed Traffic",$C$10="Separated Cycle Lane"),SSL,"  ")</formula1>
    </dataValidation>
    <dataValidation type="list" allowBlank="1" showInputMessage="1" showErrorMessage="1" sqref="D40">
      <formula1>IF(OR($C$10="Cycle Lane",$C$10="Mixed Traffic",$C$10="Separated Cycle Lane"),SSS,"  ")</formula1>
    </dataValidation>
    <dataValidation type="list" allowBlank="1" showInputMessage="1" showErrorMessage="1" sqref="D39">
      <formula1>IF(OR($C$10="Cycle Lane",$C$10="Mixed Traffic",$C$10="Separated Cycle Lane"),SSAR,"  ")</formula1>
    </dataValidation>
    <dataValidation type="list" allowBlank="1" showInputMessage="1" showErrorMessage="1" sqref="D38">
      <formula1>IF(OR($C$10="Cycle Lane",$C$10="Mixed Traffic",$C$10="Separated Cycle Lane"),SSPS,"  ")</formula1>
    </dataValidation>
    <dataValidation type="list" allowBlank="1" showInputMessage="1" showErrorMessage="1" sqref="D37">
      <formula1>IF(OR($C$10="Cycle Lane",$C$10="Mixed Traffic",$C$10="Separated Cycle Lane"),DGS,"  ")</formula1>
    </dataValidation>
    <dataValidation type="list" allowBlank="1" showInputMessage="1" showErrorMessage="1" sqref="D36">
      <formula1>IF(OR($C$10="Cycle Lane",$C$10="Mixed Traffic",$C$10="Separated Cycle Lane"),UGS,"  ")</formula1>
    </dataValidation>
    <dataValidation type="list" allowBlank="1" showInputMessage="1" showErrorMessage="1" sqref="D35">
      <formula1>IF($C$10="Roundabout with Path",SCW_RWP,"  ")</formula1>
    </dataValidation>
    <dataValidation type="list" allowBlank="1" showInputMessage="1" showErrorMessage="1" sqref="D34">
      <formula1>IF(OR($C$10="Cycle Lane",$C$10="Mixed Traffic",$C$10="Separated Cycle Path",$C$10="Shared Path"),SS,"  ")</formula1>
    </dataValidation>
    <dataValidation type="list" allowBlank="1" showInputMessage="1" showErrorMessage="1" sqref="D33">
      <formula1>IF(OR($C$10="Cycle Lane",$C$10="Mixed Traffic",$C$10="Separated Cycle Path",$C$10="Shared Path"),DS,"  ")</formula1>
    </dataValidation>
    <dataValidation type="list" allowBlank="1" showInputMessage="1" showErrorMessage="1" sqref="D32">
      <formula1>IF(OR($C$10="Cycle Lane",$C$10="Mixed Traffic",$C$10="Separated Cycle Path",$C$10="Shared Path"),US,"  ")</formula1>
    </dataValidation>
    <dataValidation type="list" allowBlank="1" showInputMessage="1" showErrorMessage="1" sqref="D31">
      <formula1>IF($C$10="Shared Path",PP,"  ")</formula1>
    </dataValidation>
    <dataValidation type="list" allowBlank="1" showInputMessage="1" showErrorMessage="1" sqref="D30">
      <formula1>IF(OR($C$10="Unsignalised Intersection",$C$10="Signalised Intersection",$C$10="Roundabout"),JT,"  ")</formula1>
    </dataValidation>
    <dataValidation type="list" allowBlank="1" showInputMessage="1" showErrorMessage="1" sqref="D29">
      <formula1>IF(OR($C$10="Cycle Lane",$C$10="Mixed Traffic",$C$10="Separated Cycle Path",$C$10="Shared Path"),GDM,IF($C$10="Roundabout",GDR,GDI))</formula1>
    </dataValidation>
    <dataValidation type="list" allowBlank="1" showInputMessage="1" showErrorMessage="1" sqref="D28">
      <formula1>IF(OR($C$10="Signalised Intersection",$C$10="Unsignalised Intersection",$C$10="Roundabout"),PL," ")</formula1>
    </dataValidation>
    <dataValidation type="list" allowBlank="1" showInputMessage="1" showErrorMessage="1" sqref="D27">
      <formula1>IF(OR($C$10="Signalised Intersection",$C$10="Roundabout",$C$10="Unsignalised Intersection"),LCI,"  ")</formula1>
    </dataValidation>
    <dataValidation type="list" allowBlank="1" showInputMessage="1" showErrorMessage="1" sqref="D26">
      <formula1>IF($C$10="Signalised Intersection",SIG," ")</formula1>
    </dataValidation>
    <dataValidation type="list" allowBlank="1" showInputMessage="1" showErrorMessage="1" sqref="D25">
      <formula1>IF(OR($C$10="Separated Cycle Path",$C$10="Shared Path"),DICP,DICL)</formula1>
    </dataValidation>
    <dataValidation type="list" allowBlank="1" showInputMessage="1" showErrorMessage="1" sqref="D24">
      <formula1>IF(OR($C$10="Cycle Lane",$C$10="Separated Cycle Path",$C$10="Shared Path"),ITS,"  ")</formula1>
    </dataValidation>
    <dataValidation type="list" allowBlank="1" showInputMessage="1" showErrorMessage="1" sqref="D23">
      <formula1>IF(OR($C$10="Cycle Lane",$C$10="Separated Cycle Path",$C$10="Shared Path"),CPS,"  ")</formula1>
    </dataValidation>
    <dataValidation type="list" allowBlank="1" showInputMessage="1" showErrorMessage="1" sqref="D22">
      <formula1>IF(OR($C$10="Cycle Lane",$C$10="Separated Cycle Path",$C$10="Shared Path"),CLB,"  ")</formula1>
    </dataValidation>
    <dataValidation type="list" allowBlank="1" showInputMessage="1" showErrorMessage="1" sqref="D21">
      <formula1>IF($C$10="Signalised Intersection",QS," ")</formula1>
    </dataValidation>
    <dataValidation type="list" allowBlank="1" showInputMessage="1" showErrorMessage="1" sqref="D19">
      <formula1>IF(OR($C$10="Cycle Lane",$C$10="Separated Cycle Path"),PW,SPW)</formula1>
    </dataValidation>
    <dataValidation type="list" allowBlank="1" showInputMessage="1" showErrorMessage="1" sqref="D18">
      <formula1>IF($C$10="Unsignalised Intersection",LTC," ")</formula1>
    </dataValidation>
    <dataValidation type="list" allowBlank="1" showInputMessage="1" showErrorMessage="1" sqref="D15">
      <formula1>IF($C$10="Cycle Lane",StreetWidth_CL,StreetWidth_MT)</formula1>
    </dataValidation>
    <dataValidation type="list" allowBlank="1" showInputMessage="1" showErrorMessage="1" sqref="D13">
      <formula1>IF($C$10="Cycle Lane",ADT_CL,ADT_MT)</formula1>
    </dataValidation>
    <dataValidation type="list" allowBlank="1" showInputMessage="1" showErrorMessage="1" sqref="D14">
      <formula1>IF($C$10="Cycle Lane",TS_CL,TS_MT)</formula1>
    </dataValidation>
    <dataValidation type="list" allowBlank="1" showInputMessage="1" showErrorMessage="1" sqref="D20">
      <formula1>IF(OR($C$10="Unsignalised Intersection",$C$10="Signalised Intersection"),KR,"  ")</formula1>
    </dataValidation>
    <dataValidation type="list" allowBlank="1" showInputMessage="1" showErrorMessage="1" sqref="D16">
      <formula1>IF(OR($C$10="Unsignalised Intersection"),TSC,TSCR)</formula1>
    </dataValidation>
    <dataValidation type="list" allowBlank="1" showInputMessage="1" showErrorMessage="1" sqref="D17">
      <formula1>IF(OR($C$10="Unsignalised Intersection",$C$10="Roundabout"),TSUI,TSSI)</formula1>
    </dataValidation>
  </dataValidations>
  <pageMargins left="0.7" right="0.7" top="0.75" bottom="0.75" header="0.3" footer="0.3"/>
  <pageSetup paperSize="9" orientation="portrait"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35"/>
  <sheetViews>
    <sheetView topLeftCell="A193" zoomScaleNormal="100" workbookViewId="0">
      <selection activeCell="D30" sqref="D30"/>
    </sheetView>
  </sheetViews>
  <sheetFormatPr defaultRowHeight="15" x14ac:dyDescent="0.25"/>
  <cols>
    <col min="1" max="1" width="30.875" bestFit="1" customWidth="1"/>
    <col min="2" max="2" width="47" bestFit="1" customWidth="1"/>
    <col min="3" max="3" width="65.875" bestFit="1" customWidth="1"/>
    <col min="4" max="4" width="106.875" customWidth="1"/>
    <col min="5" max="5" width="7.875" bestFit="1" customWidth="1"/>
  </cols>
  <sheetData>
    <row r="2" spans="1:5" x14ac:dyDescent="0.25">
      <c r="A2" s="1" t="s">
        <v>0</v>
      </c>
      <c r="B2" s="1" t="s">
        <v>3</v>
      </c>
      <c r="C2" s="1"/>
      <c r="D2" s="1"/>
      <c r="E2" s="1"/>
    </row>
    <row r="3" spans="1:5" x14ac:dyDescent="0.25">
      <c r="A3" t="s">
        <v>56</v>
      </c>
      <c r="B3" t="s">
        <v>57</v>
      </c>
    </row>
    <row r="4" spans="1:5" x14ac:dyDescent="0.25">
      <c r="A4" t="s">
        <v>54</v>
      </c>
      <c r="B4" t="s">
        <v>58</v>
      </c>
    </row>
    <row r="5" spans="1:5" x14ac:dyDescent="0.25">
      <c r="A5" t="s">
        <v>1</v>
      </c>
      <c r="B5" t="s">
        <v>59</v>
      </c>
    </row>
    <row r="6" spans="1:5" x14ac:dyDescent="0.25">
      <c r="A6" t="s">
        <v>2</v>
      </c>
      <c r="B6" t="s">
        <v>53</v>
      </c>
    </row>
    <row r="7" spans="1:5" x14ac:dyDescent="0.25">
      <c r="A7" t="s">
        <v>21</v>
      </c>
      <c r="B7" t="s">
        <v>60</v>
      </c>
    </row>
    <row r="8" spans="1:5" x14ac:dyDescent="0.25">
      <c r="A8" t="s">
        <v>22</v>
      </c>
    </row>
    <row r="9" spans="1:5" x14ac:dyDescent="0.25">
      <c r="A9" t="s">
        <v>55</v>
      </c>
    </row>
    <row r="14" spans="1:5" x14ac:dyDescent="0.25">
      <c r="A14" s="1" t="s">
        <v>0</v>
      </c>
      <c r="B14" s="1" t="s">
        <v>3</v>
      </c>
      <c r="C14" s="1" t="s">
        <v>8</v>
      </c>
      <c r="D14" s="1" t="s">
        <v>9</v>
      </c>
      <c r="E14" s="1" t="s">
        <v>12</v>
      </c>
    </row>
    <row r="15" spans="1:5" x14ac:dyDescent="0.25">
      <c r="A15" t="s">
        <v>1</v>
      </c>
      <c r="B15" t="s">
        <v>57</v>
      </c>
      <c r="C15" t="s">
        <v>61</v>
      </c>
      <c r="D15" s="4" t="s">
        <v>62</v>
      </c>
      <c r="E15">
        <v>1</v>
      </c>
    </row>
    <row r="16" spans="1:5" x14ac:dyDescent="0.25">
      <c r="A16" t="s">
        <v>1</v>
      </c>
      <c r="B16" t="s">
        <v>57</v>
      </c>
      <c r="C16" t="s">
        <v>61</v>
      </c>
      <c r="D16" s="4" t="s">
        <v>63</v>
      </c>
      <c r="E16">
        <v>2</v>
      </c>
    </row>
    <row r="17" spans="1:5" x14ac:dyDescent="0.25">
      <c r="A17" t="s">
        <v>1</v>
      </c>
      <c r="B17" t="s">
        <v>57</v>
      </c>
      <c r="C17" t="s">
        <v>61</v>
      </c>
      <c r="D17" s="4" t="s">
        <v>64</v>
      </c>
      <c r="E17">
        <v>3</v>
      </c>
    </row>
    <row r="18" spans="1:5" x14ac:dyDescent="0.25">
      <c r="A18" t="s">
        <v>1</v>
      </c>
      <c r="B18" t="s">
        <v>57</v>
      </c>
      <c r="C18" t="s">
        <v>61</v>
      </c>
      <c r="D18" s="4" t="s">
        <v>190</v>
      </c>
      <c r="E18">
        <v>4</v>
      </c>
    </row>
    <row r="19" spans="1:5" x14ac:dyDescent="0.25">
      <c r="A19" t="s">
        <v>1</v>
      </c>
      <c r="B19" t="s">
        <v>57</v>
      </c>
      <c r="C19" t="s">
        <v>65</v>
      </c>
      <c r="D19" s="25" t="s">
        <v>66</v>
      </c>
      <c r="E19">
        <v>1</v>
      </c>
    </row>
    <row r="20" spans="1:5" x14ac:dyDescent="0.25">
      <c r="A20" t="s">
        <v>1</v>
      </c>
      <c r="B20" t="s">
        <v>57</v>
      </c>
      <c r="C20" t="s">
        <v>65</v>
      </c>
      <c r="D20" s="25" t="s">
        <v>67</v>
      </c>
      <c r="E20">
        <v>2</v>
      </c>
    </row>
    <row r="21" spans="1:5" x14ac:dyDescent="0.25">
      <c r="A21" t="s">
        <v>1</v>
      </c>
      <c r="B21" t="s">
        <v>57</v>
      </c>
      <c r="C21" t="s">
        <v>65</v>
      </c>
      <c r="D21" s="25" t="s">
        <v>68</v>
      </c>
      <c r="E21">
        <v>3</v>
      </c>
    </row>
    <row r="22" spans="1:5" x14ac:dyDescent="0.25">
      <c r="A22" t="s">
        <v>1</v>
      </c>
      <c r="B22" t="s">
        <v>57</v>
      </c>
      <c r="C22" t="s">
        <v>65</v>
      </c>
      <c r="D22" s="25" t="s">
        <v>192</v>
      </c>
      <c r="E22">
        <v>4</v>
      </c>
    </row>
    <row r="23" spans="1:5" x14ac:dyDescent="0.25">
      <c r="A23" t="s">
        <v>1</v>
      </c>
      <c r="B23" t="s">
        <v>57</v>
      </c>
      <c r="C23" t="s">
        <v>69</v>
      </c>
      <c r="D23" s="4">
        <v>1</v>
      </c>
      <c r="E23">
        <v>1</v>
      </c>
    </row>
    <row r="24" spans="1:5" x14ac:dyDescent="0.25">
      <c r="A24" t="s">
        <v>1</v>
      </c>
      <c r="B24" t="s">
        <v>57</v>
      </c>
      <c r="C24" t="s">
        <v>69</v>
      </c>
      <c r="D24" s="4">
        <v>2</v>
      </c>
      <c r="E24">
        <v>3</v>
      </c>
    </row>
    <row r="25" spans="1:5" x14ac:dyDescent="0.25">
      <c r="A25" t="s">
        <v>1</v>
      </c>
      <c r="B25" t="s">
        <v>57</v>
      </c>
      <c r="C25" t="s">
        <v>69</v>
      </c>
      <c r="D25" s="4" t="s">
        <v>70</v>
      </c>
      <c r="E25">
        <v>4</v>
      </c>
    </row>
    <row r="26" spans="1:5" x14ac:dyDescent="0.25">
      <c r="A26" t="s">
        <v>1</v>
      </c>
      <c r="B26" t="s">
        <v>58</v>
      </c>
      <c r="C26" t="s">
        <v>71</v>
      </c>
      <c r="D26" s="25" t="s">
        <v>193</v>
      </c>
      <c r="E26">
        <v>1</v>
      </c>
    </row>
    <row r="27" spans="1:5" x14ac:dyDescent="0.25">
      <c r="A27" t="s">
        <v>1</v>
      </c>
      <c r="B27" t="s">
        <v>58</v>
      </c>
      <c r="C27" t="s">
        <v>71</v>
      </c>
      <c r="D27" s="25" t="s">
        <v>72</v>
      </c>
      <c r="E27">
        <v>2</v>
      </c>
    </row>
    <row r="28" spans="1:5" x14ac:dyDescent="0.25">
      <c r="A28" t="s">
        <v>1</v>
      </c>
      <c r="B28" t="s">
        <v>58</v>
      </c>
      <c r="C28" t="s">
        <v>71</v>
      </c>
      <c r="D28" s="25" t="s">
        <v>73</v>
      </c>
      <c r="E28">
        <v>3</v>
      </c>
    </row>
    <row r="29" spans="1:5" x14ac:dyDescent="0.25">
      <c r="A29" t="s">
        <v>1</v>
      </c>
      <c r="B29" t="s">
        <v>58</v>
      </c>
      <c r="C29" t="s">
        <v>71</v>
      </c>
      <c r="D29" s="25" t="s">
        <v>74</v>
      </c>
      <c r="E29">
        <v>4</v>
      </c>
    </row>
    <row r="30" spans="1:5" x14ac:dyDescent="0.25">
      <c r="A30" t="s">
        <v>1</v>
      </c>
      <c r="B30" t="s">
        <v>59</v>
      </c>
      <c r="C30" s="33" t="s">
        <v>180</v>
      </c>
      <c r="D30" s="25" t="s">
        <v>76</v>
      </c>
      <c r="E30">
        <v>1</v>
      </c>
    </row>
    <row r="31" spans="1:5" x14ac:dyDescent="0.25">
      <c r="A31" t="s">
        <v>1</v>
      </c>
      <c r="B31" t="s">
        <v>59</v>
      </c>
      <c r="C31" s="33" t="s">
        <v>180</v>
      </c>
      <c r="D31" s="25" t="s">
        <v>77</v>
      </c>
      <c r="E31">
        <v>2</v>
      </c>
    </row>
    <row r="32" spans="1:5" x14ac:dyDescent="0.25">
      <c r="A32" t="s">
        <v>1</v>
      </c>
      <c r="B32" t="s">
        <v>59</v>
      </c>
      <c r="C32" s="33" t="s">
        <v>180</v>
      </c>
      <c r="D32" s="25" t="s">
        <v>78</v>
      </c>
      <c r="E32">
        <v>3</v>
      </c>
    </row>
    <row r="33" spans="1:5" x14ac:dyDescent="0.25">
      <c r="A33" t="s">
        <v>1</v>
      </c>
      <c r="B33" t="s">
        <v>59</v>
      </c>
      <c r="C33" s="33" t="s">
        <v>180</v>
      </c>
      <c r="D33" s="25" t="s">
        <v>79</v>
      </c>
      <c r="E33">
        <v>4</v>
      </c>
    </row>
    <row r="34" spans="1:5" s="2" customFormat="1" x14ac:dyDescent="0.25">
      <c r="A34" t="s">
        <v>1</v>
      </c>
      <c r="B34" t="s">
        <v>59</v>
      </c>
      <c r="C34" s="33" t="s">
        <v>181</v>
      </c>
      <c r="D34" s="25" t="s">
        <v>195</v>
      </c>
      <c r="E34">
        <v>1</v>
      </c>
    </row>
    <row r="35" spans="1:5" s="2" customFormat="1" x14ac:dyDescent="0.25">
      <c r="A35" t="s">
        <v>1</v>
      </c>
      <c r="B35" t="s">
        <v>59</v>
      </c>
      <c r="C35" s="33" t="s">
        <v>181</v>
      </c>
      <c r="D35" s="25" t="s">
        <v>185</v>
      </c>
      <c r="E35">
        <v>2</v>
      </c>
    </row>
    <row r="36" spans="1:5" s="2" customFormat="1" x14ac:dyDescent="0.25">
      <c r="A36" t="s">
        <v>1</v>
      </c>
      <c r="B36" t="s">
        <v>59</v>
      </c>
      <c r="C36" s="33" t="s">
        <v>181</v>
      </c>
      <c r="D36" s="25" t="s">
        <v>186</v>
      </c>
      <c r="E36">
        <v>3</v>
      </c>
    </row>
    <row r="37" spans="1:5" s="2" customFormat="1" x14ac:dyDescent="0.25">
      <c r="A37" t="s">
        <v>1</v>
      </c>
      <c r="B37" t="s">
        <v>59</v>
      </c>
      <c r="C37" s="33" t="s">
        <v>181</v>
      </c>
      <c r="D37" s="25" t="s">
        <v>196</v>
      </c>
      <c r="E37">
        <v>4</v>
      </c>
    </row>
    <row r="38" spans="1:5" x14ac:dyDescent="0.25">
      <c r="A38" t="s">
        <v>1</v>
      </c>
      <c r="B38" t="s">
        <v>59</v>
      </c>
      <c r="C38" t="s">
        <v>187</v>
      </c>
      <c r="D38" s="25" t="s">
        <v>81</v>
      </c>
      <c r="E38">
        <v>1</v>
      </c>
    </row>
    <row r="39" spans="1:5" x14ac:dyDescent="0.25">
      <c r="A39" t="s">
        <v>1</v>
      </c>
      <c r="B39" t="s">
        <v>59</v>
      </c>
      <c r="C39" t="s">
        <v>187</v>
      </c>
      <c r="D39" s="25" t="s">
        <v>189</v>
      </c>
      <c r="E39">
        <v>2</v>
      </c>
    </row>
    <row r="40" spans="1:5" x14ac:dyDescent="0.25">
      <c r="A40" t="s">
        <v>1</v>
      </c>
      <c r="B40" t="s">
        <v>59</v>
      </c>
      <c r="C40" t="s">
        <v>187</v>
      </c>
      <c r="D40" s="25" t="s">
        <v>188</v>
      </c>
      <c r="E40">
        <v>3</v>
      </c>
    </row>
    <row r="41" spans="1:5" x14ac:dyDescent="0.25">
      <c r="A41" t="s">
        <v>1</v>
      </c>
      <c r="B41" t="s">
        <v>59</v>
      </c>
      <c r="C41" t="s">
        <v>82</v>
      </c>
      <c r="D41" s="25" t="s">
        <v>83</v>
      </c>
      <c r="E41">
        <v>1</v>
      </c>
    </row>
    <row r="42" spans="1:5" x14ac:dyDescent="0.25">
      <c r="A42" t="s">
        <v>1</v>
      </c>
      <c r="B42" t="s">
        <v>59</v>
      </c>
      <c r="C42" t="s">
        <v>82</v>
      </c>
      <c r="D42" s="25" t="s">
        <v>84</v>
      </c>
      <c r="E42">
        <v>3</v>
      </c>
    </row>
    <row r="43" spans="1:5" x14ac:dyDescent="0.25">
      <c r="A43" t="s">
        <v>1</v>
      </c>
      <c r="B43" t="s">
        <v>59</v>
      </c>
      <c r="C43" t="s">
        <v>82</v>
      </c>
      <c r="D43" s="25" t="s">
        <v>85</v>
      </c>
      <c r="E43">
        <v>4</v>
      </c>
    </row>
    <row r="44" spans="1:5" x14ac:dyDescent="0.25">
      <c r="A44" t="s">
        <v>1</v>
      </c>
      <c r="B44" t="s">
        <v>53</v>
      </c>
      <c r="C44" t="s">
        <v>86</v>
      </c>
      <c r="D44" s="25" t="s">
        <v>87</v>
      </c>
      <c r="E44">
        <v>1</v>
      </c>
    </row>
    <row r="45" spans="1:5" x14ac:dyDescent="0.25">
      <c r="A45" t="s">
        <v>1</v>
      </c>
      <c r="B45" t="s">
        <v>53</v>
      </c>
      <c r="C45" t="s">
        <v>86</v>
      </c>
      <c r="D45" s="25" t="s">
        <v>88</v>
      </c>
      <c r="E45">
        <v>2</v>
      </c>
    </row>
    <row r="46" spans="1:5" x14ac:dyDescent="0.25">
      <c r="A46" t="s">
        <v>1</v>
      </c>
      <c r="B46" t="s">
        <v>53</v>
      </c>
      <c r="C46" t="s">
        <v>86</v>
      </c>
      <c r="D46" s="25" t="s">
        <v>89</v>
      </c>
      <c r="E46">
        <v>3</v>
      </c>
    </row>
    <row r="47" spans="1:5" x14ac:dyDescent="0.25">
      <c r="A47" t="s">
        <v>1</v>
      </c>
      <c r="B47" t="s">
        <v>53</v>
      </c>
      <c r="C47" t="s">
        <v>86</v>
      </c>
      <c r="D47" s="25" t="s">
        <v>90</v>
      </c>
      <c r="E47">
        <v>4</v>
      </c>
    </row>
    <row r="48" spans="1:5" x14ac:dyDescent="0.25">
      <c r="A48" t="s">
        <v>1</v>
      </c>
      <c r="B48" t="s">
        <v>6</v>
      </c>
      <c r="C48" s="2" t="s">
        <v>10</v>
      </c>
      <c r="D48" s="26" t="s">
        <v>92</v>
      </c>
      <c r="E48">
        <v>1</v>
      </c>
    </row>
    <row r="49" spans="1:5" x14ac:dyDescent="0.25">
      <c r="A49" t="s">
        <v>1</v>
      </c>
      <c r="B49" t="s">
        <v>6</v>
      </c>
      <c r="C49" s="2" t="s">
        <v>10</v>
      </c>
      <c r="D49" s="26" t="s">
        <v>16</v>
      </c>
      <c r="E49">
        <v>2</v>
      </c>
    </row>
    <row r="50" spans="1:5" x14ac:dyDescent="0.25">
      <c r="A50" t="s">
        <v>1</v>
      </c>
      <c r="B50" t="s">
        <v>6</v>
      </c>
      <c r="C50" s="2" t="s">
        <v>10</v>
      </c>
      <c r="D50" s="26" t="s">
        <v>17</v>
      </c>
      <c r="E50">
        <v>3</v>
      </c>
    </row>
    <row r="51" spans="1:5" x14ac:dyDescent="0.25">
      <c r="A51" t="s">
        <v>1</v>
      </c>
      <c r="B51" t="s">
        <v>6</v>
      </c>
      <c r="C51" s="2" t="s">
        <v>10</v>
      </c>
      <c r="D51" s="26" t="s">
        <v>18</v>
      </c>
      <c r="E51">
        <v>4</v>
      </c>
    </row>
    <row r="52" spans="1:5" x14ac:dyDescent="0.25">
      <c r="A52" t="s">
        <v>1</v>
      </c>
      <c r="B52" t="s">
        <v>6</v>
      </c>
      <c r="C52" s="2" t="s">
        <v>11</v>
      </c>
      <c r="D52" s="26" t="s">
        <v>93</v>
      </c>
      <c r="E52">
        <v>1</v>
      </c>
    </row>
    <row r="53" spans="1:5" x14ac:dyDescent="0.25">
      <c r="A53" t="s">
        <v>1</v>
      </c>
      <c r="B53" t="s">
        <v>6</v>
      </c>
      <c r="C53" s="2" t="s">
        <v>11</v>
      </c>
      <c r="D53" s="26" t="s">
        <v>19</v>
      </c>
      <c r="E53">
        <v>2</v>
      </c>
    </row>
    <row r="54" spans="1:5" x14ac:dyDescent="0.25">
      <c r="A54" t="s">
        <v>1</v>
      </c>
      <c r="B54" t="s">
        <v>6</v>
      </c>
      <c r="C54" s="2" t="s">
        <v>11</v>
      </c>
      <c r="D54" s="26" t="s">
        <v>20</v>
      </c>
      <c r="E54">
        <v>4</v>
      </c>
    </row>
    <row r="55" spans="1:5" x14ac:dyDescent="0.25">
      <c r="A55" t="s">
        <v>1</v>
      </c>
      <c r="B55" t="s">
        <v>6</v>
      </c>
      <c r="C55" s="2" t="s">
        <v>94</v>
      </c>
      <c r="D55" s="26" t="s">
        <v>95</v>
      </c>
      <c r="E55">
        <v>1</v>
      </c>
    </row>
    <row r="56" spans="1:5" x14ac:dyDescent="0.25">
      <c r="A56" t="s">
        <v>1</v>
      </c>
      <c r="B56" t="s">
        <v>6</v>
      </c>
      <c r="C56" s="2" t="s">
        <v>94</v>
      </c>
      <c r="D56" s="26" t="s">
        <v>96</v>
      </c>
      <c r="E56">
        <v>2</v>
      </c>
    </row>
    <row r="57" spans="1:5" x14ac:dyDescent="0.25">
      <c r="A57" t="s">
        <v>1</v>
      </c>
      <c r="B57" t="s">
        <v>6</v>
      </c>
      <c r="C57" s="2" t="s">
        <v>94</v>
      </c>
      <c r="D57" s="26" t="s">
        <v>97</v>
      </c>
      <c r="E57">
        <v>3</v>
      </c>
    </row>
    <row r="58" spans="1:5" x14ac:dyDescent="0.25">
      <c r="A58" t="s">
        <v>1</v>
      </c>
      <c r="B58" t="s">
        <v>6</v>
      </c>
      <c r="C58" s="2" t="s">
        <v>94</v>
      </c>
      <c r="D58" s="26" t="s">
        <v>98</v>
      </c>
      <c r="E58">
        <v>4</v>
      </c>
    </row>
    <row r="59" spans="1:5" x14ac:dyDescent="0.25">
      <c r="A59" t="s">
        <v>2</v>
      </c>
      <c r="B59" t="s">
        <v>57</v>
      </c>
      <c r="C59" t="s">
        <v>61</v>
      </c>
      <c r="D59" s="4" t="s">
        <v>223</v>
      </c>
      <c r="E59">
        <v>1</v>
      </c>
    </row>
    <row r="60" spans="1:5" x14ac:dyDescent="0.25">
      <c r="A60" t="s">
        <v>2</v>
      </c>
      <c r="B60" t="s">
        <v>57</v>
      </c>
      <c r="C60" t="s">
        <v>61</v>
      </c>
      <c r="D60" s="4" t="s">
        <v>63</v>
      </c>
      <c r="E60">
        <v>3</v>
      </c>
    </row>
    <row r="61" spans="1:5" x14ac:dyDescent="0.25">
      <c r="A61" t="s">
        <v>2</v>
      </c>
      <c r="B61" t="s">
        <v>57</v>
      </c>
      <c r="C61" t="s">
        <v>61</v>
      </c>
      <c r="D61" s="4" t="s">
        <v>99</v>
      </c>
      <c r="E61">
        <v>4</v>
      </c>
    </row>
    <row r="62" spans="1:5" x14ac:dyDescent="0.25">
      <c r="A62" t="s">
        <v>2</v>
      </c>
      <c r="B62" t="s">
        <v>57</v>
      </c>
      <c r="C62" t="s">
        <v>65</v>
      </c>
      <c r="D62" s="25" t="s">
        <v>222</v>
      </c>
      <c r="E62">
        <v>1</v>
      </c>
    </row>
    <row r="63" spans="1:5" x14ac:dyDescent="0.25">
      <c r="A63" t="s">
        <v>2</v>
      </c>
      <c r="B63" t="s">
        <v>57</v>
      </c>
      <c r="C63" t="s">
        <v>65</v>
      </c>
      <c r="D63" s="25" t="s">
        <v>100</v>
      </c>
      <c r="E63">
        <v>2</v>
      </c>
    </row>
    <row r="64" spans="1:5" x14ac:dyDescent="0.25">
      <c r="A64" t="s">
        <v>2</v>
      </c>
      <c r="B64" t="s">
        <v>57</v>
      </c>
      <c r="C64" t="s">
        <v>65</v>
      </c>
      <c r="D64" s="25" t="s">
        <v>101</v>
      </c>
      <c r="E64">
        <v>3</v>
      </c>
    </row>
    <row r="65" spans="1:5" x14ac:dyDescent="0.25">
      <c r="A65" t="s">
        <v>2</v>
      </c>
      <c r="B65" t="s">
        <v>57</v>
      </c>
      <c r="C65" t="s">
        <v>65</v>
      </c>
      <c r="D65" s="27" t="s">
        <v>191</v>
      </c>
      <c r="E65">
        <v>4</v>
      </c>
    </row>
    <row r="66" spans="1:5" x14ac:dyDescent="0.25">
      <c r="A66" t="s">
        <v>2</v>
      </c>
      <c r="B66" t="s">
        <v>57</v>
      </c>
      <c r="C66" t="s">
        <v>69</v>
      </c>
      <c r="D66" s="25">
        <v>1</v>
      </c>
      <c r="E66">
        <v>1</v>
      </c>
    </row>
    <row r="67" spans="1:5" x14ac:dyDescent="0.25">
      <c r="A67" t="s">
        <v>2</v>
      </c>
      <c r="B67" t="s">
        <v>57</v>
      </c>
      <c r="C67" t="s">
        <v>69</v>
      </c>
      <c r="D67" s="25">
        <v>2</v>
      </c>
      <c r="E67">
        <v>3</v>
      </c>
    </row>
    <row r="68" spans="1:5" x14ac:dyDescent="0.25">
      <c r="A68" t="s">
        <v>2</v>
      </c>
      <c r="B68" t="s">
        <v>57</v>
      </c>
      <c r="C68" t="s">
        <v>69</v>
      </c>
      <c r="D68" s="4" t="s">
        <v>70</v>
      </c>
      <c r="E68">
        <v>4</v>
      </c>
    </row>
    <row r="69" spans="1:5" x14ac:dyDescent="0.25">
      <c r="A69" t="s">
        <v>2</v>
      </c>
      <c r="B69" t="s">
        <v>53</v>
      </c>
      <c r="C69" t="s">
        <v>86</v>
      </c>
      <c r="D69" s="25" t="s">
        <v>87</v>
      </c>
      <c r="E69">
        <v>1</v>
      </c>
    </row>
    <row r="70" spans="1:5" x14ac:dyDescent="0.25">
      <c r="A70" t="s">
        <v>2</v>
      </c>
      <c r="B70" t="s">
        <v>53</v>
      </c>
      <c r="C70" t="s">
        <v>86</v>
      </c>
      <c r="D70" s="25" t="s">
        <v>88</v>
      </c>
      <c r="E70">
        <v>2</v>
      </c>
    </row>
    <row r="71" spans="1:5" x14ac:dyDescent="0.25">
      <c r="A71" t="s">
        <v>2</v>
      </c>
      <c r="B71" t="s">
        <v>53</v>
      </c>
      <c r="C71" t="s">
        <v>86</v>
      </c>
      <c r="D71" s="25" t="s">
        <v>89</v>
      </c>
      <c r="E71">
        <v>3</v>
      </c>
    </row>
    <row r="72" spans="1:5" x14ac:dyDescent="0.25">
      <c r="A72" t="s">
        <v>2</v>
      </c>
      <c r="B72" t="s">
        <v>53</v>
      </c>
      <c r="C72" t="s">
        <v>86</v>
      </c>
      <c r="D72" s="25" t="s">
        <v>90</v>
      </c>
      <c r="E72">
        <v>4</v>
      </c>
    </row>
    <row r="73" spans="1:5" x14ac:dyDescent="0.25">
      <c r="A73" t="s">
        <v>2</v>
      </c>
      <c r="B73" t="s">
        <v>6</v>
      </c>
      <c r="C73" s="2" t="s">
        <v>10</v>
      </c>
      <c r="D73" s="26" t="s">
        <v>92</v>
      </c>
      <c r="E73">
        <v>1</v>
      </c>
    </row>
    <row r="74" spans="1:5" x14ac:dyDescent="0.25">
      <c r="A74" t="s">
        <v>2</v>
      </c>
      <c r="B74" t="s">
        <v>6</v>
      </c>
      <c r="C74" s="2" t="s">
        <v>10</v>
      </c>
      <c r="D74" s="26" t="s">
        <v>16</v>
      </c>
      <c r="E74">
        <v>2</v>
      </c>
    </row>
    <row r="75" spans="1:5" x14ac:dyDescent="0.25">
      <c r="A75" t="s">
        <v>2</v>
      </c>
      <c r="B75" t="s">
        <v>6</v>
      </c>
      <c r="C75" s="2" t="s">
        <v>10</v>
      </c>
      <c r="D75" s="26" t="s">
        <v>17</v>
      </c>
      <c r="E75">
        <v>3</v>
      </c>
    </row>
    <row r="76" spans="1:5" x14ac:dyDescent="0.25">
      <c r="A76" t="s">
        <v>2</v>
      </c>
      <c r="B76" t="s">
        <v>6</v>
      </c>
      <c r="C76" s="2" t="s">
        <v>10</v>
      </c>
      <c r="D76" s="26" t="s">
        <v>18</v>
      </c>
      <c r="E76">
        <v>4</v>
      </c>
    </row>
    <row r="77" spans="1:5" x14ac:dyDescent="0.25">
      <c r="A77" t="s">
        <v>2</v>
      </c>
      <c r="B77" t="s">
        <v>6</v>
      </c>
      <c r="C77" s="2" t="s">
        <v>11</v>
      </c>
      <c r="D77" s="26" t="s">
        <v>93</v>
      </c>
      <c r="E77">
        <v>1</v>
      </c>
    </row>
    <row r="78" spans="1:5" x14ac:dyDescent="0.25">
      <c r="A78" t="s">
        <v>2</v>
      </c>
      <c r="B78" t="s">
        <v>6</v>
      </c>
      <c r="C78" s="2" t="s">
        <v>11</v>
      </c>
      <c r="D78" s="26" t="s">
        <v>19</v>
      </c>
      <c r="E78">
        <v>2</v>
      </c>
    </row>
    <row r="79" spans="1:5" x14ac:dyDescent="0.25">
      <c r="A79" t="s">
        <v>2</v>
      </c>
      <c r="B79" t="s">
        <v>6</v>
      </c>
      <c r="C79" s="2" t="s">
        <v>11</v>
      </c>
      <c r="D79" s="26" t="s">
        <v>20</v>
      </c>
      <c r="E79">
        <v>4</v>
      </c>
    </row>
    <row r="80" spans="1:5" x14ac:dyDescent="0.25">
      <c r="A80" t="s">
        <v>2</v>
      </c>
      <c r="B80" t="s">
        <v>6</v>
      </c>
      <c r="C80" s="2" t="s">
        <v>94</v>
      </c>
      <c r="D80" s="26" t="s">
        <v>95</v>
      </c>
      <c r="E80">
        <v>1</v>
      </c>
    </row>
    <row r="81" spans="1:5" x14ac:dyDescent="0.25">
      <c r="A81" t="s">
        <v>2</v>
      </c>
      <c r="B81" t="s">
        <v>6</v>
      </c>
      <c r="C81" s="2" t="s">
        <v>94</v>
      </c>
      <c r="D81" s="26" t="s">
        <v>96</v>
      </c>
      <c r="E81">
        <v>2</v>
      </c>
    </row>
    <row r="82" spans="1:5" x14ac:dyDescent="0.25">
      <c r="A82" t="s">
        <v>2</v>
      </c>
      <c r="B82" t="s">
        <v>6</v>
      </c>
      <c r="C82" s="2" t="s">
        <v>94</v>
      </c>
      <c r="D82" s="26" t="s">
        <v>97</v>
      </c>
      <c r="E82">
        <v>3</v>
      </c>
    </row>
    <row r="83" spans="1:5" x14ac:dyDescent="0.25">
      <c r="A83" t="s">
        <v>2</v>
      </c>
      <c r="B83" t="s">
        <v>6</v>
      </c>
      <c r="C83" s="2" t="s">
        <v>94</v>
      </c>
      <c r="D83" s="26" t="s">
        <v>98</v>
      </c>
      <c r="E83">
        <v>4</v>
      </c>
    </row>
    <row r="84" spans="1:5" x14ac:dyDescent="0.25">
      <c r="A84" t="s">
        <v>55</v>
      </c>
      <c r="B84" t="s">
        <v>57</v>
      </c>
      <c r="C84" s="3" t="s">
        <v>102</v>
      </c>
      <c r="D84" s="4" t="s">
        <v>62</v>
      </c>
      <c r="E84">
        <v>1</v>
      </c>
    </row>
    <row r="85" spans="1:5" x14ac:dyDescent="0.25">
      <c r="A85" t="s">
        <v>55</v>
      </c>
      <c r="B85" t="s">
        <v>57</v>
      </c>
      <c r="C85" s="3" t="s">
        <v>102</v>
      </c>
      <c r="D85" s="4" t="s">
        <v>63</v>
      </c>
      <c r="E85">
        <v>2</v>
      </c>
    </row>
    <row r="86" spans="1:5" x14ac:dyDescent="0.25">
      <c r="A86" t="s">
        <v>55</v>
      </c>
      <c r="B86" t="s">
        <v>57</v>
      </c>
      <c r="C86" s="3" t="s">
        <v>102</v>
      </c>
      <c r="D86" s="4" t="s">
        <v>64</v>
      </c>
      <c r="E86">
        <v>3</v>
      </c>
    </row>
    <row r="87" spans="1:5" x14ac:dyDescent="0.25">
      <c r="A87" t="s">
        <v>55</v>
      </c>
      <c r="B87" t="s">
        <v>57</v>
      </c>
      <c r="C87" s="3" t="s">
        <v>102</v>
      </c>
      <c r="D87" s="4" t="s">
        <v>200</v>
      </c>
      <c r="E87">
        <v>4</v>
      </c>
    </row>
    <row r="88" spans="1:5" x14ac:dyDescent="0.25">
      <c r="A88" t="s">
        <v>55</v>
      </c>
      <c r="B88" t="s">
        <v>57</v>
      </c>
      <c r="C88" s="3" t="s">
        <v>103</v>
      </c>
      <c r="D88" s="4" t="s">
        <v>203</v>
      </c>
      <c r="E88">
        <v>1</v>
      </c>
    </row>
    <row r="89" spans="1:5" x14ac:dyDescent="0.25">
      <c r="A89" t="s">
        <v>55</v>
      </c>
      <c r="B89" t="s">
        <v>57</v>
      </c>
      <c r="C89" s="3" t="s">
        <v>103</v>
      </c>
      <c r="D89" s="4" t="s">
        <v>204</v>
      </c>
      <c r="E89">
        <v>2</v>
      </c>
    </row>
    <row r="90" spans="1:5" x14ac:dyDescent="0.25">
      <c r="A90" t="s">
        <v>55</v>
      </c>
      <c r="B90" t="s">
        <v>57</v>
      </c>
      <c r="C90" s="3" t="s">
        <v>103</v>
      </c>
      <c r="D90" s="4" t="s">
        <v>205</v>
      </c>
      <c r="E90">
        <v>3</v>
      </c>
    </row>
    <row r="91" spans="1:5" x14ac:dyDescent="0.25">
      <c r="A91" t="s">
        <v>55</v>
      </c>
      <c r="B91" t="s">
        <v>57</v>
      </c>
      <c r="C91" s="3" t="s">
        <v>103</v>
      </c>
      <c r="D91" s="4" t="s">
        <v>206</v>
      </c>
      <c r="E91">
        <v>4</v>
      </c>
    </row>
    <row r="92" spans="1:5" x14ac:dyDescent="0.25">
      <c r="A92" t="s">
        <v>55</v>
      </c>
      <c r="B92" t="s">
        <v>59</v>
      </c>
      <c r="C92" s="3" t="s">
        <v>213</v>
      </c>
      <c r="D92" s="26" t="s">
        <v>214</v>
      </c>
      <c r="E92">
        <v>1</v>
      </c>
    </row>
    <row r="93" spans="1:5" x14ac:dyDescent="0.25">
      <c r="A93" t="s">
        <v>55</v>
      </c>
      <c r="B93" t="s">
        <v>59</v>
      </c>
      <c r="C93" s="3" t="s">
        <v>213</v>
      </c>
      <c r="D93" s="26" t="s">
        <v>106</v>
      </c>
      <c r="E93">
        <v>3</v>
      </c>
    </row>
    <row r="94" spans="1:5" x14ac:dyDescent="0.25">
      <c r="A94" t="s">
        <v>55</v>
      </c>
      <c r="B94" t="s">
        <v>53</v>
      </c>
      <c r="C94" s="3" t="s">
        <v>86</v>
      </c>
      <c r="D94" s="26" t="s">
        <v>14</v>
      </c>
      <c r="E94">
        <v>1</v>
      </c>
    </row>
    <row r="95" spans="1:5" x14ac:dyDescent="0.25">
      <c r="A95" t="s">
        <v>55</v>
      </c>
      <c r="B95" t="s">
        <v>53</v>
      </c>
      <c r="C95" s="3" t="s">
        <v>86</v>
      </c>
      <c r="D95" s="26" t="s">
        <v>15</v>
      </c>
      <c r="E95">
        <v>3</v>
      </c>
    </row>
    <row r="96" spans="1:5" x14ac:dyDescent="0.25">
      <c r="A96" t="s">
        <v>55</v>
      </c>
      <c r="B96" t="s">
        <v>53</v>
      </c>
      <c r="C96" s="3" t="s">
        <v>86</v>
      </c>
      <c r="D96" s="26" t="s">
        <v>107</v>
      </c>
      <c r="E96">
        <v>4</v>
      </c>
    </row>
    <row r="97" spans="1:5" x14ac:dyDescent="0.25">
      <c r="A97" t="s">
        <v>55</v>
      </c>
      <c r="B97" t="s">
        <v>53</v>
      </c>
      <c r="C97" s="3" t="s">
        <v>220</v>
      </c>
      <c r="D97" s="26" t="s">
        <v>109</v>
      </c>
      <c r="E97">
        <v>1</v>
      </c>
    </row>
    <row r="98" spans="1:5" x14ac:dyDescent="0.25">
      <c r="A98" t="s">
        <v>55</v>
      </c>
      <c r="B98" t="s">
        <v>53</v>
      </c>
      <c r="C98" s="3" t="s">
        <v>220</v>
      </c>
      <c r="D98" s="26" t="s">
        <v>110</v>
      </c>
      <c r="E98">
        <v>2</v>
      </c>
    </row>
    <row r="99" spans="1:5" x14ac:dyDescent="0.25">
      <c r="A99" t="s">
        <v>55</v>
      </c>
      <c r="B99" t="s">
        <v>53</v>
      </c>
      <c r="C99" s="3" t="s">
        <v>220</v>
      </c>
      <c r="D99" s="26" t="s">
        <v>111</v>
      </c>
      <c r="E99">
        <v>3</v>
      </c>
    </row>
    <row r="100" spans="1:5" x14ac:dyDescent="0.25">
      <c r="A100" t="s">
        <v>55</v>
      </c>
      <c r="B100" t="s">
        <v>53</v>
      </c>
      <c r="C100" s="3" t="s">
        <v>220</v>
      </c>
      <c r="D100" s="26" t="s">
        <v>221</v>
      </c>
      <c r="E100">
        <v>4</v>
      </c>
    </row>
    <row r="101" spans="1:5" x14ac:dyDescent="0.25">
      <c r="A101" t="s">
        <v>56</v>
      </c>
      <c r="B101" t="s">
        <v>58</v>
      </c>
      <c r="C101" t="s">
        <v>71</v>
      </c>
      <c r="D101" s="25" t="s">
        <v>193</v>
      </c>
      <c r="E101">
        <v>1</v>
      </c>
    </row>
    <row r="102" spans="1:5" x14ac:dyDescent="0.25">
      <c r="A102" t="s">
        <v>56</v>
      </c>
      <c r="B102" t="s">
        <v>58</v>
      </c>
      <c r="C102" t="s">
        <v>71</v>
      </c>
      <c r="D102" s="25" t="s">
        <v>72</v>
      </c>
      <c r="E102">
        <v>2</v>
      </c>
    </row>
    <row r="103" spans="1:5" x14ac:dyDescent="0.25">
      <c r="A103" t="s">
        <v>56</v>
      </c>
      <c r="B103" t="s">
        <v>58</v>
      </c>
      <c r="C103" t="s">
        <v>71</v>
      </c>
      <c r="D103" s="25" t="s">
        <v>73</v>
      </c>
      <c r="E103">
        <v>3</v>
      </c>
    </row>
    <row r="104" spans="1:5" x14ac:dyDescent="0.25">
      <c r="A104" t="s">
        <v>56</v>
      </c>
      <c r="B104" t="s">
        <v>58</v>
      </c>
      <c r="C104" t="s">
        <v>71</v>
      </c>
      <c r="D104" s="25" t="s">
        <v>74</v>
      </c>
      <c r="E104">
        <v>4</v>
      </c>
    </row>
    <row r="105" spans="1:5" x14ac:dyDescent="0.25">
      <c r="A105" t="s">
        <v>56</v>
      </c>
      <c r="B105" t="s">
        <v>59</v>
      </c>
      <c r="C105" s="33" t="s">
        <v>180</v>
      </c>
      <c r="D105" s="25" t="s">
        <v>76</v>
      </c>
      <c r="E105">
        <v>1</v>
      </c>
    </row>
    <row r="106" spans="1:5" x14ac:dyDescent="0.25">
      <c r="A106" t="s">
        <v>56</v>
      </c>
      <c r="B106" t="s">
        <v>59</v>
      </c>
      <c r="C106" s="33" t="s">
        <v>180</v>
      </c>
      <c r="D106" s="25" t="s">
        <v>77</v>
      </c>
      <c r="E106">
        <v>2</v>
      </c>
    </row>
    <row r="107" spans="1:5" x14ac:dyDescent="0.25">
      <c r="A107" t="s">
        <v>56</v>
      </c>
      <c r="B107" t="s">
        <v>59</v>
      </c>
      <c r="C107" s="33" t="s">
        <v>180</v>
      </c>
      <c r="D107" s="25" t="s">
        <v>78</v>
      </c>
      <c r="E107">
        <v>3</v>
      </c>
    </row>
    <row r="108" spans="1:5" x14ac:dyDescent="0.25">
      <c r="A108" t="s">
        <v>56</v>
      </c>
      <c r="B108" t="s">
        <v>59</v>
      </c>
      <c r="C108" s="33" t="s">
        <v>180</v>
      </c>
      <c r="D108" s="25" t="s">
        <v>79</v>
      </c>
      <c r="E108">
        <v>4</v>
      </c>
    </row>
    <row r="109" spans="1:5" x14ac:dyDescent="0.25">
      <c r="A109" t="s">
        <v>56</v>
      </c>
      <c r="B109" t="s">
        <v>59</v>
      </c>
      <c r="C109" s="33" t="s">
        <v>181</v>
      </c>
      <c r="D109" s="25" t="s">
        <v>195</v>
      </c>
      <c r="E109">
        <v>1</v>
      </c>
    </row>
    <row r="110" spans="1:5" x14ac:dyDescent="0.25">
      <c r="A110" t="s">
        <v>56</v>
      </c>
      <c r="B110" t="s">
        <v>59</v>
      </c>
      <c r="C110" s="33" t="s">
        <v>181</v>
      </c>
      <c r="D110" s="25" t="s">
        <v>185</v>
      </c>
      <c r="E110">
        <v>2</v>
      </c>
    </row>
    <row r="111" spans="1:5" x14ac:dyDescent="0.25">
      <c r="A111" t="s">
        <v>56</v>
      </c>
      <c r="B111" t="s">
        <v>59</v>
      </c>
      <c r="C111" s="33" t="s">
        <v>181</v>
      </c>
      <c r="D111" s="25" t="s">
        <v>186</v>
      </c>
      <c r="E111">
        <v>3</v>
      </c>
    </row>
    <row r="112" spans="1:5" x14ac:dyDescent="0.25">
      <c r="A112" t="s">
        <v>56</v>
      </c>
      <c r="B112" t="s">
        <v>59</v>
      </c>
      <c r="C112" s="33" t="s">
        <v>181</v>
      </c>
      <c r="D112" s="25" t="s">
        <v>196</v>
      </c>
      <c r="E112">
        <v>4</v>
      </c>
    </row>
    <row r="113" spans="1:5" x14ac:dyDescent="0.25">
      <c r="A113" t="s">
        <v>56</v>
      </c>
      <c r="B113" t="s">
        <v>59</v>
      </c>
      <c r="C113" t="s">
        <v>187</v>
      </c>
      <c r="D113" s="25" t="s">
        <v>81</v>
      </c>
      <c r="E113">
        <v>1</v>
      </c>
    </row>
    <row r="114" spans="1:5" x14ac:dyDescent="0.25">
      <c r="A114" t="s">
        <v>56</v>
      </c>
      <c r="B114" t="s">
        <v>59</v>
      </c>
      <c r="C114" t="s">
        <v>187</v>
      </c>
      <c r="D114" s="25" t="s">
        <v>189</v>
      </c>
      <c r="E114">
        <v>2</v>
      </c>
    </row>
    <row r="115" spans="1:5" x14ac:dyDescent="0.25">
      <c r="A115" t="s">
        <v>56</v>
      </c>
      <c r="B115" t="s">
        <v>59</v>
      </c>
      <c r="C115" t="s">
        <v>187</v>
      </c>
      <c r="D115" s="25" t="s">
        <v>188</v>
      </c>
      <c r="E115">
        <v>3</v>
      </c>
    </row>
    <row r="116" spans="1:5" x14ac:dyDescent="0.25">
      <c r="A116" t="s">
        <v>56</v>
      </c>
      <c r="B116" t="s">
        <v>59</v>
      </c>
      <c r="C116" t="s">
        <v>82</v>
      </c>
      <c r="D116" s="25" t="s">
        <v>115</v>
      </c>
      <c r="E116">
        <v>1</v>
      </c>
    </row>
    <row r="117" spans="1:5" x14ac:dyDescent="0.25">
      <c r="A117" t="s">
        <v>56</v>
      </c>
      <c r="B117" t="s">
        <v>59</v>
      </c>
      <c r="C117" t="s">
        <v>82</v>
      </c>
      <c r="D117" s="25" t="s">
        <v>83</v>
      </c>
      <c r="E117">
        <v>2</v>
      </c>
    </row>
    <row r="118" spans="1:5" x14ac:dyDescent="0.25">
      <c r="A118" t="s">
        <v>56</v>
      </c>
      <c r="B118" t="s">
        <v>59</v>
      </c>
      <c r="C118" t="s">
        <v>82</v>
      </c>
      <c r="D118" s="25" t="s">
        <v>84</v>
      </c>
      <c r="E118">
        <v>3</v>
      </c>
    </row>
    <row r="119" spans="1:5" x14ac:dyDescent="0.25">
      <c r="A119" t="s">
        <v>56</v>
      </c>
      <c r="B119" t="s">
        <v>59</v>
      </c>
      <c r="C119" t="s">
        <v>82</v>
      </c>
      <c r="D119" s="25" t="s">
        <v>85</v>
      </c>
      <c r="E119">
        <v>4</v>
      </c>
    </row>
    <row r="120" spans="1:5" x14ac:dyDescent="0.25">
      <c r="A120" t="s">
        <v>56</v>
      </c>
      <c r="B120" t="s">
        <v>53</v>
      </c>
      <c r="C120" t="s">
        <v>86</v>
      </c>
      <c r="D120" s="25" t="s">
        <v>87</v>
      </c>
      <c r="E120">
        <v>1</v>
      </c>
    </row>
    <row r="121" spans="1:5" x14ac:dyDescent="0.25">
      <c r="A121" t="s">
        <v>56</v>
      </c>
      <c r="B121" t="s">
        <v>53</v>
      </c>
      <c r="C121" t="s">
        <v>86</v>
      </c>
      <c r="D121" s="25" t="s">
        <v>88</v>
      </c>
      <c r="E121">
        <v>2</v>
      </c>
    </row>
    <row r="122" spans="1:5" x14ac:dyDescent="0.25">
      <c r="A122" t="s">
        <v>56</v>
      </c>
      <c r="B122" t="s">
        <v>53</v>
      </c>
      <c r="C122" t="s">
        <v>86</v>
      </c>
      <c r="D122" s="25" t="s">
        <v>89</v>
      </c>
      <c r="E122">
        <v>3</v>
      </c>
    </row>
    <row r="123" spans="1:5" x14ac:dyDescent="0.25">
      <c r="A123" t="s">
        <v>56</v>
      </c>
      <c r="B123" t="s">
        <v>53</v>
      </c>
      <c r="C123" t="s">
        <v>86</v>
      </c>
      <c r="D123" s="25" t="s">
        <v>90</v>
      </c>
      <c r="E123">
        <v>4</v>
      </c>
    </row>
    <row r="124" spans="1:5" x14ac:dyDescent="0.25">
      <c r="A124" t="s">
        <v>56</v>
      </c>
      <c r="B124" t="s">
        <v>6</v>
      </c>
      <c r="C124" s="2" t="s">
        <v>10</v>
      </c>
      <c r="D124" s="26" t="s">
        <v>92</v>
      </c>
      <c r="E124">
        <v>1</v>
      </c>
    </row>
    <row r="125" spans="1:5" x14ac:dyDescent="0.25">
      <c r="A125" t="s">
        <v>56</v>
      </c>
      <c r="B125" t="s">
        <v>6</v>
      </c>
      <c r="C125" s="2" t="s">
        <v>10</v>
      </c>
      <c r="D125" s="26" t="s">
        <v>16</v>
      </c>
      <c r="E125">
        <v>2</v>
      </c>
    </row>
    <row r="126" spans="1:5" x14ac:dyDescent="0.25">
      <c r="A126" t="s">
        <v>56</v>
      </c>
      <c r="B126" t="s">
        <v>6</v>
      </c>
      <c r="C126" s="2" t="s">
        <v>10</v>
      </c>
      <c r="D126" s="26" t="s">
        <v>17</v>
      </c>
      <c r="E126">
        <v>3</v>
      </c>
    </row>
    <row r="127" spans="1:5" x14ac:dyDescent="0.25">
      <c r="A127" t="s">
        <v>56</v>
      </c>
      <c r="B127" t="s">
        <v>6</v>
      </c>
      <c r="C127" s="2" t="s">
        <v>10</v>
      </c>
      <c r="D127" s="26" t="s">
        <v>18</v>
      </c>
      <c r="E127">
        <v>4</v>
      </c>
    </row>
    <row r="128" spans="1:5" x14ac:dyDescent="0.25">
      <c r="A128" t="s">
        <v>56</v>
      </c>
      <c r="B128" t="s">
        <v>6</v>
      </c>
      <c r="C128" s="2" t="s">
        <v>11</v>
      </c>
      <c r="D128" s="26" t="s">
        <v>93</v>
      </c>
      <c r="E128">
        <v>1</v>
      </c>
    </row>
    <row r="129" spans="1:5" x14ac:dyDescent="0.25">
      <c r="A129" t="s">
        <v>56</v>
      </c>
      <c r="B129" t="s">
        <v>6</v>
      </c>
      <c r="C129" s="2" t="s">
        <v>11</v>
      </c>
      <c r="D129" s="26" t="s">
        <v>19</v>
      </c>
      <c r="E129">
        <v>2</v>
      </c>
    </row>
    <row r="130" spans="1:5" x14ac:dyDescent="0.25">
      <c r="A130" t="s">
        <v>56</v>
      </c>
      <c r="B130" t="s">
        <v>6</v>
      </c>
      <c r="C130" s="2" t="s">
        <v>11</v>
      </c>
      <c r="D130" s="26" t="s">
        <v>20</v>
      </c>
      <c r="E130">
        <v>4</v>
      </c>
    </row>
    <row r="131" spans="1:5" x14ac:dyDescent="0.25">
      <c r="A131" t="s">
        <v>56</v>
      </c>
      <c r="B131" t="s">
        <v>6</v>
      </c>
      <c r="C131" s="2" t="s">
        <v>94</v>
      </c>
      <c r="D131" s="26" t="s">
        <v>95</v>
      </c>
      <c r="E131">
        <v>1</v>
      </c>
    </row>
    <row r="132" spans="1:5" x14ac:dyDescent="0.25">
      <c r="A132" t="s">
        <v>56</v>
      </c>
      <c r="B132" t="s">
        <v>6</v>
      </c>
      <c r="C132" s="2" t="s">
        <v>94</v>
      </c>
      <c r="D132" s="26" t="s">
        <v>96</v>
      </c>
      <c r="E132">
        <v>2</v>
      </c>
    </row>
    <row r="133" spans="1:5" x14ac:dyDescent="0.25">
      <c r="A133" t="s">
        <v>56</v>
      </c>
      <c r="B133" t="s">
        <v>6</v>
      </c>
      <c r="C133" s="2" t="s">
        <v>94</v>
      </c>
      <c r="D133" s="26" t="s">
        <v>97</v>
      </c>
      <c r="E133">
        <v>3</v>
      </c>
    </row>
    <row r="134" spans="1:5" x14ac:dyDescent="0.25">
      <c r="A134" t="s">
        <v>56</v>
      </c>
      <c r="B134" t="s">
        <v>6</v>
      </c>
      <c r="C134" s="2" t="s">
        <v>94</v>
      </c>
      <c r="D134" s="26" t="s">
        <v>98</v>
      </c>
      <c r="E134">
        <v>4</v>
      </c>
    </row>
    <row r="135" spans="1:5" x14ac:dyDescent="0.25">
      <c r="A135" t="s">
        <v>54</v>
      </c>
      <c r="B135" t="s">
        <v>58</v>
      </c>
      <c r="C135" t="s">
        <v>71</v>
      </c>
      <c r="D135" s="25" t="s">
        <v>194</v>
      </c>
      <c r="E135">
        <v>1</v>
      </c>
    </row>
    <row r="136" spans="1:5" x14ac:dyDescent="0.25">
      <c r="A136" t="s">
        <v>54</v>
      </c>
      <c r="B136" t="s">
        <v>58</v>
      </c>
      <c r="C136" t="s">
        <v>71</v>
      </c>
      <c r="D136" s="25" t="s">
        <v>112</v>
      </c>
      <c r="E136">
        <v>2</v>
      </c>
    </row>
    <row r="137" spans="1:5" x14ac:dyDescent="0.25">
      <c r="A137" t="s">
        <v>54</v>
      </c>
      <c r="B137" t="s">
        <v>58</v>
      </c>
      <c r="C137" t="s">
        <v>71</v>
      </c>
      <c r="D137" s="25" t="s">
        <v>113</v>
      </c>
      <c r="E137">
        <v>3</v>
      </c>
    </row>
    <row r="138" spans="1:5" x14ac:dyDescent="0.25">
      <c r="A138" t="s">
        <v>54</v>
      </c>
      <c r="B138" t="s">
        <v>58</v>
      </c>
      <c r="C138" t="s">
        <v>71</v>
      </c>
      <c r="D138" s="25" t="s">
        <v>114</v>
      </c>
      <c r="E138">
        <v>4</v>
      </c>
    </row>
    <row r="139" spans="1:5" x14ac:dyDescent="0.25">
      <c r="A139" t="s">
        <v>54</v>
      </c>
      <c r="B139" t="s">
        <v>59</v>
      </c>
      <c r="C139" s="33" t="s">
        <v>180</v>
      </c>
      <c r="D139" s="25" t="s">
        <v>76</v>
      </c>
      <c r="E139">
        <v>1</v>
      </c>
    </row>
    <row r="140" spans="1:5" x14ac:dyDescent="0.25">
      <c r="A140" t="s">
        <v>54</v>
      </c>
      <c r="B140" t="s">
        <v>59</v>
      </c>
      <c r="C140" s="33" t="s">
        <v>180</v>
      </c>
      <c r="D140" s="25" t="s">
        <v>77</v>
      </c>
      <c r="E140">
        <v>2</v>
      </c>
    </row>
    <row r="141" spans="1:5" x14ac:dyDescent="0.25">
      <c r="A141" t="s">
        <v>54</v>
      </c>
      <c r="B141" t="s">
        <v>59</v>
      </c>
      <c r="C141" s="33" t="s">
        <v>180</v>
      </c>
      <c r="D141" s="25" t="s">
        <v>78</v>
      </c>
      <c r="E141">
        <v>3</v>
      </c>
    </row>
    <row r="142" spans="1:5" x14ac:dyDescent="0.25">
      <c r="A142" t="s">
        <v>54</v>
      </c>
      <c r="B142" t="s">
        <v>59</v>
      </c>
      <c r="C142" s="33" t="s">
        <v>180</v>
      </c>
      <c r="D142" s="25" t="s">
        <v>79</v>
      </c>
      <c r="E142">
        <v>4</v>
      </c>
    </row>
    <row r="143" spans="1:5" x14ac:dyDescent="0.25">
      <c r="A143" t="s">
        <v>54</v>
      </c>
      <c r="B143" t="s">
        <v>59</v>
      </c>
      <c r="C143" s="33" t="s">
        <v>181</v>
      </c>
      <c r="D143" s="25" t="s">
        <v>195</v>
      </c>
      <c r="E143">
        <v>1</v>
      </c>
    </row>
    <row r="144" spans="1:5" x14ac:dyDescent="0.25">
      <c r="A144" t="s">
        <v>54</v>
      </c>
      <c r="B144" t="s">
        <v>59</v>
      </c>
      <c r="C144" s="33" t="s">
        <v>181</v>
      </c>
      <c r="D144" s="25" t="s">
        <v>185</v>
      </c>
      <c r="E144">
        <v>2</v>
      </c>
    </row>
    <row r="145" spans="1:5" x14ac:dyDescent="0.25">
      <c r="A145" t="s">
        <v>54</v>
      </c>
      <c r="B145" t="s">
        <v>59</v>
      </c>
      <c r="C145" s="33" t="s">
        <v>181</v>
      </c>
      <c r="D145" s="25" t="s">
        <v>186</v>
      </c>
      <c r="E145">
        <v>3</v>
      </c>
    </row>
    <row r="146" spans="1:5" x14ac:dyDescent="0.25">
      <c r="A146" t="s">
        <v>54</v>
      </c>
      <c r="B146" t="s">
        <v>59</v>
      </c>
      <c r="C146" s="33" t="s">
        <v>181</v>
      </c>
      <c r="D146" s="25" t="s">
        <v>196</v>
      </c>
      <c r="E146">
        <v>4</v>
      </c>
    </row>
    <row r="147" spans="1:5" x14ac:dyDescent="0.25">
      <c r="A147" t="s">
        <v>54</v>
      </c>
      <c r="B147" t="s">
        <v>59</v>
      </c>
      <c r="C147" t="s">
        <v>187</v>
      </c>
      <c r="D147" s="25" t="s">
        <v>81</v>
      </c>
      <c r="E147">
        <v>1</v>
      </c>
    </row>
    <row r="148" spans="1:5" x14ac:dyDescent="0.25">
      <c r="A148" t="s">
        <v>54</v>
      </c>
      <c r="B148" t="s">
        <v>59</v>
      </c>
      <c r="C148" t="s">
        <v>187</v>
      </c>
      <c r="D148" s="25" t="s">
        <v>189</v>
      </c>
      <c r="E148">
        <v>2</v>
      </c>
    </row>
    <row r="149" spans="1:5" x14ac:dyDescent="0.25">
      <c r="A149" t="s">
        <v>54</v>
      </c>
      <c r="B149" t="s">
        <v>59</v>
      </c>
      <c r="C149" t="s">
        <v>187</v>
      </c>
      <c r="D149" s="25" t="s">
        <v>188</v>
      </c>
      <c r="E149">
        <v>3</v>
      </c>
    </row>
    <row r="150" spans="1:5" x14ac:dyDescent="0.25">
      <c r="A150" t="s">
        <v>54</v>
      </c>
      <c r="B150" t="s">
        <v>59</v>
      </c>
      <c r="C150" t="s">
        <v>82</v>
      </c>
      <c r="D150" s="25" t="s">
        <v>115</v>
      </c>
      <c r="E150">
        <v>1</v>
      </c>
    </row>
    <row r="151" spans="1:5" x14ac:dyDescent="0.25">
      <c r="A151" t="s">
        <v>54</v>
      </c>
      <c r="B151" t="s">
        <v>59</v>
      </c>
      <c r="C151" t="s">
        <v>82</v>
      </c>
      <c r="D151" s="25" t="s">
        <v>83</v>
      </c>
      <c r="E151">
        <v>2</v>
      </c>
    </row>
    <row r="152" spans="1:5" x14ac:dyDescent="0.25">
      <c r="A152" t="s">
        <v>54</v>
      </c>
      <c r="B152" t="s">
        <v>59</v>
      </c>
      <c r="C152" t="s">
        <v>82</v>
      </c>
      <c r="D152" s="25" t="s">
        <v>84</v>
      </c>
      <c r="E152">
        <v>3</v>
      </c>
    </row>
    <row r="153" spans="1:5" x14ac:dyDescent="0.25">
      <c r="A153" t="s">
        <v>54</v>
      </c>
      <c r="B153" t="s">
        <v>59</v>
      </c>
      <c r="C153" t="s">
        <v>82</v>
      </c>
      <c r="D153" s="25" t="s">
        <v>85</v>
      </c>
      <c r="E153">
        <v>4</v>
      </c>
    </row>
    <row r="154" spans="1:5" x14ac:dyDescent="0.25">
      <c r="A154" t="s">
        <v>54</v>
      </c>
      <c r="B154" t="s">
        <v>53</v>
      </c>
      <c r="C154" t="s">
        <v>86</v>
      </c>
      <c r="D154" s="25" t="s">
        <v>87</v>
      </c>
      <c r="E154">
        <v>1</v>
      </c>
    </row>
    <row r="155" spans="1:5" x14ac:dyDescent="0.25">
      <c r="A155" t="s">
        <v>54</v>
      </c>
      <c r="B155" t="s">
        <v>53</v>
      </c>
      <c r="C155" t="s">
        <v>86</v>
      </c>
      <c r="D155" s="25" t="s">
        <v>88</v>
      </c>
      <c r="E155">
        <v>2</v>
      </c>
    </row>
    <row r="156" spans="1:5" x14ac:dyDescent="0.25">
      <c r="A156" t="s">
        <v>54</v>
      </c>
      <c r="B156" t="s">
        <v>53</v>
      </c>
      <c r="C156" t="s">
        <v>86</v>
      </c>
      <c r="D156" s="25" t="s">
        <v>89</v>
      </c>
      <c r="E156">
        <v>3</v>
      </c>
    </row>
    <row r="157" spans="1:5" x14ac:dyDescent="0.25">
      <c r="A157" t="s">
        <v>54</v>
      </c>
      <c r="B157" t="s">
        <v>53</v>
      </c>
      <c r="C157" t="s">
        <v>86</v>
      </c>
      <c r="D157" s="25" t="s">
        <v>90</v>
      </c>
      <c r="E157">
        <v>4</v>
      </c>
    </row>
    <row r="158" spans="1:5" x14ac:dyDescent="0.25">
      <c r="A158" t="s">
        <v>54</v>
      </c>
      <c r="B158" t="s">
        <v>53</v>
      </c>
      <c r="C158" t="s">
        <v>133</v>
      </c>
      <c r="D158" s="25" t="s">
        <v>197</v>
      </c>
      <c r="E158">
        <v>1</v>
      </c>
    </row>
    <row r="159" spans="1:5" x14ac:dyDescent="0.25">
      <c r="A159" t="s">
        <v>54</v>
      </c>
      <c r="B159" t="s">
        <v>53</v>
      </c>
      <c r="C159" t="s">
        <v>133</v>
      </c>
      <c r="D159" s="25" t="s">
        <v>117</v>
      </c>
      <c r="E159">
        <v>2</v>
      </c>
    </row>
    <row r="160" spans="1:5" x14ac:dyDescent="0.25">
      <c r="A160" t="s">
        <v>54</v>
      </c>
      <c r="B160" t="s">
        <v>53</v>
      </c>
      <c r="C160" t="s">
        <v>133</v>
      </c>
      <c r="D160" s="25" t="s">
        <v>198</v>
      </c>
      <c r="E160">
        <v>3</v>
      </c>
    </row>
    <row r="161" spans="1:5" x14ac:dyDescent="0.25">
      <c r="A161" t="s">
        <v>54</v>
      </c>
      <c r="B161" t="s">
        <v>53</v>
      </c>
      <c r="C161" t="s">
        <v>133</v>
      </c>
      <c r="D161" s="25" t="s">
        <v>199</v>
      </c>
      <c r="E161">
        <v>4</v>
      </c>
    </row>
    <row r="162" spans="1:5" x14ac:dyDescent="0.25">
      <c r="A162" t="s">
        <v>54</v>
      </c>
      <c r="B162" t="s">
        <v>6</v>
      </c>
      <c r="C162" s="2" t="s">
        <v>10</v>
      </c>
      <c r="D162" s="26" t="s">
        <v>92</v>
      </c>
      <c r="E162">
        <v>1</v>
      </c>
    </row>
    <row r="163" spans="1:5" x14ac:dyDescent="0.25">
      <c r="A163" t="s">
        <v>54</v>
      </c>
      <c r="B163" t="s">
        <v>6</v>
      </c>
      <c r="C163" s="2" t="s">
        <v>10</v>
      </c>
      <c r="D163" s="26" t="s">
        <v>16</v>
      </c>
      <c r="E163">
        <v>2</v>
      </c>
    </row>
    <row r="164" spans="1:5" x14ac:dyDescent="0.25">
      <c r="A164" t="s">
        <v>54</v>
      </c>
      <c r="B164" t="s">
        <v>6</v>
      </c>
      <c r="C164" s="2" t="s">
        <v>10</v>
      </c>
      <c r="D164" s="26" t="s">
        <v>17</v>
      </c>
      <c r="E164">
        <v>3</v>
      </c>
    </row>
    <row r="165" spans="1:5" x14ac:dyDescent="0.25">
      <c r="A165" t="s">
        <v>54</v>
      </c>
      <c r="B165" t="s">
        <v>6</v>
      </c>
      <c r="C165" s="2" t="s">
        <v>10</v>
      </c>
      <c r="D165" s="26" t="s">
        <v>18</v>
      </c>
      <c r="E165">
        <v>4</v>
      </c>
    </row>
    <row r="166" spans="1:5" x14ac:dyDescent="0.25">
      <c r="A166" t="s">
        <v>54</v>
      </c>
      <c r="B166" t="s">
        <v>6</v>
      </c>
      <c r="C166" s="2" t="s">
        <v>11</v>
      </c>
      <c r="D166" s="26" t="s">
        <v>93</v>
      </c>
      <c r="E166">
        <v>1</v>
      </c>
    </row>
    <row r="167" spans="1:5" x14ac:dyDescent="0.25">
      <c r="A167" t="s">
        <v>54</v>
      </c>
      <c r="B167" t="s">
        <v>6</v>
      </c>
      <c r="C167" s="2" t="s">
        <v>11</v>
      </c>
      <c r="D167" s="26" t="s">
        <v>19</v>
      </c>
      <c r="E167">
        <v>2</v>
      </c>
    </row>
    <row r="168" spans="1:5" x14ac:dyDescent="0.25">
      <c r="A168" t="s">
        <v>54</v>
      </c>
      <c r="B168" t="s">
        <v>6</v>
      </c>
      <c r="C168" s="2" t="s">
        <v>11</v>
      </c>
      <c r="D168" s="26" t="s">
        <v>20</v>
      </c>
      <c r="E168">
        <v>4</v>
      </c>
    </row>
    <row r="169" spans="1:5" x14ac:dyDescent="0.25">
      <c r="A169" t="s">
        <v>54</v>
      </c>
      <c r="B169" t="s">
        <v>6</v>
      </c>
      <c r="C169" s="2" t="s">
        <v>94</v>
      </c>
      <c r="D169" s="26" t="s">
        <v>95</v>
      </c>
      <c r="E169">
        <v>1</v>
      </c>
    </row>
    <row r="170" spans="1:5" x14ac:dyDescent="0.25">
      <c r="A170" t="s">
        <v>54</v>
      </c>
      <c r="B170" t="s">
        <v>6</v>
      </c>
      <c r="C170" s="2" t="s">
        <v>94</v>
      </c>
      <c r="D170" s="26" t="s">
        <v>96</v>
      </c>
      <c r="E170">
        <v>2</v>
      </c>
    </row>
    <row r="171" spans="1:5" x14ac:dyDescent="0.25">
      <c r="A171" t="s">
        <v>54</v>
      </c>
      <c r="B171" t="s">
        <v>6</v>
      </c>
      <c r="C171" s="2" t="s">
        <v>94</v>
      </c>
      <c r="D171" s="26" t="s">
        <v>97</v>
      </c>
      <c r="E171">
        <v>3</v>
      </c>
    </row>
    <row r="172" spans="1:5" x14ac:dyDescent="0.25">
      <c r="A172" t="s">
        <v>54</v>
      </c>
      <c r="B172" t="s">
        <v>6</v>
      </c>
      <c r="C172" s="2" t="s">
        <v>94</v>
      </c>
      <c r="D172" s="26" t="s">
        <v>98</v>
      </c>
      <c r="E172">
        <v>4</v>
      </c>
    </row>
    <row r="173" spans="1:5" x14ac:dyDescent="0.25">
      <c r="A173" t="s">
        <v>21</v>
      </c>
      <c r="B173" t="s">
        <v>57</v>
      </c>
      <c r="C173" s="3" t="s">
        <v>102</v>
      </c>
      <c r="D173" s="4" t="s">
        <v>118</v>
      </c>
      <c r="E173">
        <v>1</v>
      </c>
    </row>
    <row r="174" spans="1:5" x14ac:dyDescent="0.25">
      <c r="A174" t="s">
        <v>21</v>
      </c>
      <c r="B174" t="s">
        <v>57</v>
      </c>
      <c r="C174" s="3" t="s">
        <v>102</v>
      </c>
      <c r="D174" s="4" t="s">
        <v>64</v>
      </c>
      <c r="E174">
        <v>2</v>
      </c>
    </row>
    <row r="175" spans="1:5" x14ac:dyDescent="0.25">
      <c r="A175" t="s">
        <v>21</v>
      </c>
      <c r="B175" t="s">
        <v>57</v>
      </c>
      <c r="C175" s="3" t="s">
        <v>102</v>
      </c>
      <c r="D175" s="4" t="s">
        <v>201</v>
      </c>
      <c r="E175">
        <v>3</v>
      </c>
    </row>
    <row r="176" spans="1:5" x14ac:dyDescent="0.25">
      <c r="A176" t="s">
        <v>21</v>
      </c>
      <c r="B176" t="s">
        <v>57</v>
      </c>
      <c r="C176" s="3" t="s">
        <v>102</v>
      </c>
      <c r="D176" s="4" t="s">
        <v>202</v>
      </c>
      <c r="E176">
        <v>4</v>
      </c>
    </row>
    <row r="177" spans="1:5" x14ac:dyDescent="0.25">
      <c r="A177" t="s">
        <v>21</v>
      </c>
      <c r="B177" t="s">
        <v>58</v>
      </c>
      <c r="C177" s="3" t="s">
        <v>179</v>
      </c>
      <c r="D177" s="4" t="s">
        <v>119</v>
      </c>
      <c r="E177">
        <v>1</v>
      </c>
    </row>
    <row r="178" spans="1:5" x14ac:dyDescent="0.25">
      <c r="A178" t="s">
        <v>21</v>
      </c>
      <c r="B178" t="s">
        <v>58</v>
      </c>
      <c r="C178" s="3" t="s">
        <v>179</v>
      </c>
      <c r="D178" s="4" t="s">
        <v>120</v>
      </c>
      <c r="E178">
        <v>2</v>
      </c>
    </row>
    <row r="179" spans="1:5" x14ac:dyDescent="0.25">
      <c r="A179" t="s">
        <v>21</v>
      </c>
      <c r="B179" t="s">
        <v>58</v>
      </c>
      <c r="C179" s="3" t="s">
        <v>179</v>
      </c>
      <c r="D179" s="4" t="s">
        <v>121</v>
      </c>
      <c r="E179">
        <v>3</v>
      </c>
    </row>
    <row r="180" spans="1:5" x14ac:dyDescent="0.25">
      <c r="A180" t="s">
        <v>21</v>
      </c>
      <c r="B180" t="s">
        <v>58</v>
      </c>
      <c r="C180" s="3" t="s">
        <v>179</v>
      </c>
      <c r="D180" s="25" t="s">
        <v>211</v>
      </c>
      <c r="E180">
        <v>4</v>
      </c>
    </row>
    <row r="181" spans="1:5" x14ac:dyDescent="0.25">
      <c r="A181" t="s">
        <v>21</v>
      </c>
      <c r="B181" t="s">
        <v>58</v>
      </c>
      <c r="C181" s="3" t="s">
        <v>122</v>
      </c>
      <c r="D181" s="26" t="s">
        <v>123</v>
      </c>
      <c r="E181">
        <v>1</v>
      </c>
    </row>
    <row r="182" spans="1:5" x14ac:dyDescent="0.25">
      <c r="A182" t="s">
        <v>21</v>
      </c>
      <c r="B182" t="s">
        <v>58</v>
      </c>
      <c r="C182" s="3" t="s">
        <v>122</v>
      </c>
      <c r="D182" s="26" t="s">
        <v>212</v>
      </c>
      <c r="E182">
        <v>2</v>
      </c>
    </row>
    <row r="183" spans="1:5" x14ac:dyDescent="0.25">
      <c r="A183" t="s">
        <v>21</v>
      </c>
      <c r="B183" t="s">
        <v>58</v>
      </c>
      <c r="C183" s="3" t="s">
        <v>122</v>
      </c>
      <c r="D183" s="26" t="s">
        <v>225</v>
      </c>
      <c r="E183">
        <v>3</v>
      </c>
    </row>
    <row r="184" spans="1:5" x14ac:dyDescent="0.25">
      <c r="A184" t="s">
        <v>21</v>
      </c>
      <c r="B184" t="s">
        <v>58</v>
      </c>
      <c r="C184" s="3" t="s">
        <v>122</v>
      </c>
      <c r="D184" s="26" t="s">
        <v>124</v>
      </c>
      <c r="E184">
        <v>4</v>
      </c>
    </row>
    <row r="185" spans="1:5" x14ac:dyDescent="0.25">
      <c r="A185" t="s">
        <v>21</v>
      </c>
      <c r="B185" t="s">
        <v>59</v>
      </c>
      <c r="C185" s="3" t="s">
        <v>125</v>
      </c>
      <c r="D185" s="26" t="s">
        <v>126</v>
      </c>
      <c r="E185">
        <v>1</v>
      </c>
    </row>
    <row r="186" spans="1:5" x14ac:dyDescent="0.25">
      <c r="A186" t="s">
        <v>21</v>
      </c>
      <c r="B186" t="s">
        <v>59</v>
      </c>
      <c r="C186" s="3" t="s">
        <v>125</v>
      </c>
      <c r="D186" s="26" t="s">
        <v>127</v>
      </c>
      <c r="E186">
        <v>3</v>
      </c>
    </row>
    <row r="187" spans="1:5" x14ac:dyDescent="0.25">
      <c r="A187" t="s">
        <v>21</v>
      </c>
      <c r="B187" t="s">
        <v>59</v>
      </c>
      <c r="C187" s="3" t="s">
        <v>125</v>
      </c>
      <c r="D187" s="26" t="s">
        <v>128</v>
      </c>
      <c r="E187">
        <v>4</v>
      </c>
    </row>
    <row r="188" spans="1:5" x14ac:dyDescent="0.25">
      <c r="A188" t="s">
        <v>21</v>
      </c>
      <c r="B188" t="s">
        <v>59</v>
      </c>
      <c r="C188" s="3" t="s">
        <v>213</v>
      </c>
      <c r="D188" s="26" t="s">
        <v>214</v>
      </c>
      <c r="E188">
        <v>1</v>
      </c>
    </row>
    <row r="189" spans="1:5" x14ac:dyDescent="0.25">
      <c r="A189" t="s">
        <v>21</v>
      </c>
      <c r="B189" t="s">
        <v>59</v>
      </c>
      <c r="C189" s="3" t="s">
        <v>213</v>
      </c>
      <c r="D189" s="26" t="s">
        <v>106</v>
      </c>
      <c r="E189">
        <v>3</v>
      </c>
    </row>
    <row r="190" spans="1:5" x14ac:dyDescent="0.25">
      <c r="A190" t="s">
        <v>21</v>
      </c>
      <c r="B190" t="s">
        <v>59</v>
      </c>
      <c r="C190" s="3" t="s">
        <v>215</v>
      </c>
      <c r="D190" s="26" t="s">
        <v>216</v>
      </c>
      <c r="E190">
        <v>1</v>
      </c>
    </row>
    <row r="191" spans="1:5" x14ac:dyDescent="0.25">
      <c r="A191" t="s">
        <v>21</v>
      </c>
      <c r="B191" t="s">
        <v>59</v>
      </c>
      <c r="C191" s="3" t="s">
        <v>215</v>
      </c>
      <c r="D191" s="26" t="s">
        <v>217</v>
      </c>
      <c r="E191">
        <v>2</v>
      </c>
    </row>
    <row r="192" spans="1:5" x14ac:dyDescent="0.25">
      <c r="A192" t="s">
        <v>21</v>
      </c>
      <c r="B192" t="s">
        <v>59</v>
      </c>
      <c r="C192" s="3" t="s">
        <v>215</v>
      </c>
      <c r="D192" s="26" t="s">
        <v>218</v>
      </c>
      <c r="E192">
        <v>3</v>
      </c>
    </row>
    <row r="193" spans="1:5" x14ac:dyDescent="0.25">
      <c r="A193" t="s">
        <v>21</v>
      </c>
      <c r="B193" t="s">
        <v>59</v>
      </c>
      <c r="C193" s="3" t="s">
        <v>215</v>
      </c>
      <c r="D193" s="26" t="s">
        <v>219</v>
      </c>
      <c r="E193">
        <v>4</v>
      </c>
    </row>
    <row r="194" spans="1:5" x14ac:dyDescent="0.25">
      <c r="A194" t="s">
        <v>22</v>
      </c>
      <c r="B194" t="s">
        <v>59</v>
      </c>
      <c r="C194" s="3" t="s">
        <v>215</v>
      </c>
      <c r="D194" s="26" t="s">
        <v>216</v>
      </c>
      <c r="E194">
        <v>1</v>
      </c>
    </row>
    <row r="195" spans="1:5" x14ac:dyDescent="0.25">
      <c r="A195" t="s">
        <v>22</v>
      </c>
      <c r="B195" t="s">
        <v>59</v>
      </c>
      <c r="C195" s="3" t="s">
        <v>215</v>
      </c>
      <c r="D195" s="26" t="s">
        <v>217</v>
      </c>
      <c r="E195">
        <v>2</v>
      </c>
    </row>
    <row r="196" spans="1:5" x14ac:dyDescent="0.25">
      <c r="A196" t="s">
        <v>22</v>
      </c>
      <c r="B196" t="s">
        <v>59</v>
      </c>
      <c r="C196" s="3" t="s">
        <v>215</v>
      </c>
      <c r="D196" s="26" t="s">
        <v>218</v>
      </c>
      <c r="E196">
        <v>3</v>
      </c>
    </row>
    <row r="197" spans="1:5" x14ac:dyDescent="0.25">
      <c r="A197" t="s">
        <v>22</v>
      </c>
      <c r="B197" t="s">
        <v>59</v>
      </c>
      <c r="C197" s="3" t="s">
        <v>215</v>
      </c>
      <c r="D197" s="26" t="s">
        <v>219</v>
      </c>
      <c r="E197">
        <v>4</v>
      </c>
    </row>
    <row r="198" spans="1:5" x14ac:dyDescent="0.25">
      <c r="A198" t="s">
        <v>55</v>
      </c>
      <c r="B198" t="s">
        <v>59</v>
      </c>
      <c r="C198" s="3" t="s">
        <v>215</v>
      </c>
      <c r="D198" s="26" t="s">
        <v>216</v>
      </c>
      <c r="E198">
        <v>1</v>
      </c>
    </row>
    <row r="199" spans="1:5" x14ac:dyDescent="0.25">
      <c r="A199" t="s">
        <v>55</v>
      </c>
      <c r="B199" t="s">
        <v>59</v>
      </c>
      <c r="C199" s="3" t="s">
        <v>215</v>
      </c>
      <c r="D199" s="26" t="s">
        <v>217</v>
      </c>
      <c r="E199">
        <v>2</v>
      </c>
    </row>
    <row r="200" spans="1:5" x14ac:dyDescent="0.25">
      <c r="A200" t="s">
        <v>55</v>
      </c>
      <c r="B200" t="s">
        <v>59</v>
      </c>
      <c r="C200" s="3" t="s">
        <v>215</v>
      </c>
      <c r="D200" s="26" t="s">
        <v>218</v>
      </c>
      <c r="E200">
        <v>3</v>
      </c>
    </row>
    <row r="201" spans="1:5" x14ac:dyDescent="0.25">
      <c r="A201" t="s">
        <v>55</v>
      </c>
      <c r="B201" t="s">
        <v>59</v>
      </c>
      <c r="C201" s="3" t="s">
        <v>215</v>
      </c>
      <c r="D201" s="26" t="s">
        <v>219</v>
      </c>
      <c r="E201">
        <v>4</v>
      </c>
    </row>
    <row r="202" spans="1:5" x14ac:dyDescent="0.25">
      <c r="A202" t="s">
        <v>21</v>
      </c>
      <c r="B202" t="s">
        <v>53</v>
      </c>
      <c r="C202" s="3" t="s">
        <v>86</v>
      </c>
      <c r="D202" s="26" t="s">
        <v>23</v>
      </c>
      <c r="E202">
        <v>1</v>
      </c>
    </row>
    <row r="203" spans="1:5" x14ac:dyDescent="0.25">
      <c r="A203" t="s">
        <v>21</v>
      </c>
      <c r="B203" t="s">
        <v>53</v>
      </c>
      <c r="C203" s="3" t="s">
        <v>86</v>
      </c>
      <c r="D203" s="26" t="s">
        <v>14</v>
      </c>
      <c r="E203">
        <v>2</v>
      </c>
    </row>
    <row r="204" spans="1:5" x14ac:dyDescent="0.25">
      <c r="A204" t="s">
        <v>21</v>
      </c>
      <c r="B204" t="s">
        <v>53</v>
      </c>
      <c r="C204" s="3" t="s">
        <v>86</v>
      </c>
      <c r="D204" s="26" t="s">
        <v>15</v>
      </c>
      <c r="E204">
        <v>3</v>
      </c>
    </row>
    <row r="205" spans="1:5" x14ac:dyDescent="0.25">
      <c r="A205" t="s">
        <v>21</v>
      </c>
      <c r="B205" t="s">
        <v>53</v>
      </c>
      <c r="C205" s="3" t="s">
        <v>86</v>
      </c>
      <c r="D205" s="26" t="s">
        <v>107</v>
      </c>
      <c r="E205">
        <v>4</v>
      </c>
    </row>
    <row r="206" spans="1:5" x14ac:dyDescent="0.25">
      <c r="A206" t="s">
        <v>21</v>
      </c>
      <c r="B206" t="s">
        <v>53</v>
      </c>
      <c r="C206" s="3" t="s">
        <v>220</v>
      </c>
      <c r="D206" s="26" t="s">
        <v>109</v>
      </c>
      <c r="E206">
        <v>1</v>
      </c>
    </row>
    <row r="207" spans="1:5" x14ac:dyDescent="0.25">
      <c r="A207" t="s">
        <v>21</v>
      </c>
      <c r="B207" t="s">
        <v>53</v>
      </c>
      <c r="C207" s="3" t="s">
        <v>220</v>
      </c>
      <c r="D207" s="26" t="s">
        <v>110</v>
      </c>
      <c r="E207">
        <v>2</v>
      </c>
    </row>
    <row r="208" spans="1:5" x14ac:dyDescent="0.25">
      <c r="A208" t="s">
        <v>21</v>
      </c>
      <c r="B208" t="s">
        <v>53</v>
      </c>
      <c r="C208" s="3" t="s">
        <v>220</v>
      </c>
      <c r="D208" s="26" t="s">
        <v>111</v>
      </c>
      <c r="E208">
        <v>3</v>
      </c>
    </row>
    <row r="209" spans="1:5" x14ac:dyDescent="0.25">
      <c r="A209" t="s">
        <v>21</v>
      </c>
      <c r="B209" t="s">
        <v>53</v>
      </c>
      <c r="C209" s="3" t="s">
        <v>220</v>
      </c>
      <c r="D209" s="26" t="s">
        <v>221</v>
      </c>
      <c r="E209">
        <v>4</v>
      </c>
    </row>
    <row r="210" spans="1:5" x14ac:dyDescent="0.25">
      <c r="A210" t="s">
        <v>22</v>
      </c>
      <c r="B210" t="s">
        <v>57</v>
      </c>
      <c r="C210" s="3" t="s">
        <v>102</v>
      </c>
      <c r="D210" s="4" t="s">
        <v>62</v>
      </c>
      <c r="E210">
        <v>1</v>
      </c>
    </row>
    <row r="211" spans="1:5" x14ac:dyDescent="0.25">
      <c r="A211" t="s">
        <v>22</v>
      </c>
      <c r="B211" t="s">
        <v>57</v>
      </c>
      <c r="C211" s="3" t="s">
        <v>102</v>
      </c>
      <c r="D211" s="4" t="s">
        <v>63</v>
      </c>
      <c r="E211">
        <v>2</v>
      </c>
    </row>
    <row r="212" spans="1:5" x14ac:dyDescent="0.25">
      <c r="A212" t="s">
        <v>22</v>
      </c>
      <c r="B212" t="s">
        <v>57</v>
      </c>
      <c r="C212" s="3" t="s">
        <v>102</v>
      </c>
      <c r="D212" s="4" t="s">
        <v>64</v>
      </c>
      <c r="E212">
        <v>3</v>
      </c>
    </row>
    <row r="213" spans="1:5" x14ac:dyDescent="0.25">
      <c r="A213" t="s">
        <v>22</v>
      </c>
      <c r="B213" t="s">
        <v>57</v>
      </c>
      <c r="C213" s="3" t="s">
        <v>102</v>
      </c>
      <c r="D213" s="4" t="s">
        <v>200</v>
      </c>
      <c r="E213">
        <v>4</v>
      </c>
    </row>
    <row r="214" spans="1:5" x14ac:dyDescent="0.25">
      <c r="A214" t="s">
        <v>22</v>
      </c>
      <c r="B214" t="s">
        <v>57</v>
      </c>
      <c r="C214" s="3" t="s">
        <v>103</v>
      </c>
      <c r="D214" s="4" t="s">
        <v>104</v>
      </c>
      <c r="E214">
        <v>1</v>
      </c>
    </row>
    <row r="215" spans="1:5" x14ac:dyDescent="0.25">
      <c r="A215" t="s">
        <v>22</v>
      </c>
      <c r="B215" t="s">
        <v>57</v>
      </c>
      <c r="C215" s="3" t="s">
        <v>103</v>
      </c>
      <c r="D215" s="4" t="s">
        <v>105</v>
      </c>
      <c r="E215">
        <v>2</v>
      </c>
    </row>
    <row r="216" spans="1:5" x14ac:dyDescent="0.25">
      <c r="A216" t="s">
        <v>22</v>
      </c>
      <c r="B216" t="s">
        <v>57</v>
      </c>
      <c r="C216" s="3" t="s">
        <v>103</v>
      </c>
      <c r="D216" s="4" t="s">
        <v>101</v>
      </c>
      <c r="E216">
        <v>3</v>
      </c>
    </row>
    <row r="217" spans="1:5" x14ac:dyDescent="0.25">
      <c r="A217" t="s">
        <v>22</v>
      </c>
      <c r="B217" t="s">
        <v>57</v>
      </c>
      <c r="C217" s="3" t="s">
        <v>103</v>
      </c>
      <c r="D217" s="4" t="s">
        <v>207</v>
      </c>
      <c r="E217">
        <v>4</v>
      </c>
    </row>
    <row r="218" spans="1:5" x14ac:dyDescent="0.25">
      <c r="A218" t="s">
        <v>22</v>
      </c>
      <c r="B218" t="s">
        <v>57</v>
      </c>
      <c r="C218" s="3" t="s">
        <v>208</v>
      </c>
      <c r="D218" s="4" t="s">
        <v>209</v>
      </c>
      <c r="E218">
        <v>1</v>
      </c>
    </row>
    <row r="219" spans="1:5" x14ac:dyDescent="0.25">
      <c r="A219" t="s">
        <v>22</v>
      </c>
      <c r="B219" t="s">
        <v>57</v>
      </c>
      <c r="C219" s="3" t="s">
        <v>208</v>
      </c>
      <c r="D219" s="4" t="s">
        <v>210</v>
      </c>
      <c r="E219">
        <v>2</v>
      </c>
    </row>
    <row r="220" spans="1:5" x14ac:dyDescent="0.25">
      <c r="A220" t="s">
        <v>22</v>
      </c>
      <c r="B220" t="s">
        <v>57</v>
      </c>
      <c r="C220" s="3" t="s">
        <v>208</v>
      </c>
      <c r="D220" s="26" t="s">
        <v>224</v>
      </c>
      <c r="E220">
        <v>3</v>
      </c>
    </row>
    <row r="221" spans="1:5" x14ac:dyDescent="0.25">
      <c r="A221" t="s">
        <v>22</v>
      </c>
      <c r="B221" t="s">
        <v>58</v>
      </c>
      <c r="C221" s="3" t="s">
        <v>179</v>
      </c>
      <c r="D221" s="4" t="s">
        <v>119</v>
      </c>
      <c r="E221">
        <v>1</v>
      </c>
    </row>
    <row r="222" spans="1:5" x14ac:dyDescent="0.25">
      <c r="A222" t="s">
        <v>22</v>
      </c>
      <c r="B222" t="s">
        <v>58</v>
      </c>
      <c r="C222" s="3" t="s">
        <v>179</v>
      </c>
      <c r="D222" s="4" t="s">
        <v>120</v>
      </c>
      <c r="E222">
        <v>2</v>
      </c>
    </row>
    <row r="223" spans="1:5" x14ac:dyDescent="0.25">
      <c r="A223" t="s">
        <v>22</v>
      </c>
      <c r="B223" t="s">
        <v>58</v>
      </c>
      <c r="C223" s="3" t="s">
        <v>179</v>
      </c>
      <c r="D223" s="4" t="s">
        <v>121</v>
      </c>
      <c r="E223">
        <v>3</v>
      </c>
    </row>
    <row r="224" spans="1:5" x14ac:dyDescent="0.25">
      <c r="A224" t="s">
        <v>22</v>
      </c>
      <c r="B224" t="s">
        <v>58</v>
      </c>
      <c r="C224" s="3" t="s">
        <v>179</v>
      </c>
      <c r="D224" s="25" t="s">
        <v>211</v>
      </c>
      <c r="E224">
        <v>4</v>
      </c>
    </row>
    <row r="225" spans="1:5" x14ac:dyDescent="0.25">
      <c r="A225" t="s">
        <v>22</v>
      </c>
      <c r="B225" t="s">
        <v>59</v>
      </c>
      <c r="C225" s="3" t="s">
        <v>213</v>
      </c>
      <c r="D225" s="26" t="s">
        <v>214</v>
      </c>
      <c r="E225">
        <v>1</v>
      </c>
    </row>
    <row r="226" spans="1:5" x14ac:dyDescent="0.25">
      <c r="A226" t="s">
        <v>22</v>
      </c>
      <c r="B226" t="s">
        <v>59</v>
      </c>
      <c r="C226" s="3" t="s">
        <v>213</v>
      </c>
      <c r="D226" s="26" t="s">
        <v>106</v>
      </c>
      <c r="E226">
        <v>3</v>
      </c>
    </row>
    <row r="227" spans="1:5" x14ac:dyDescent="0.25">
      <c r="A227" t="s">
        <v>22</v>
      </c>
      <c r="B227" t="s">
        <v>53</v>
      </c>
      <c r="C227" s="3" t="s">
        <v>86</v>
      </c>
      <c r="D227" s="26" t="s">
        <v>23</v>
      </c>
      <c r="E227">
        <v>1</v>
      </c>
    </row>
    <row r="228" spans="1:5" x14ac:dyDescent="0.25">
      <c r="A228" t="s">
        <v>22</v>
      </c>
      <c r="B228" t="s">
        <v>53</v>
      </c>
      <c r="C228" s="3" t="s">
        <v>86</v>
      </c>
      <c r="D228" s="26" t="s">
        <v>14</v>
      </c>
      <c r="E228">
        <v>2</v>
      </c>
    </row>
    <row r="229" spans="1:5" x14ac:dyDescent="0.25">
      <c r="A229" t="s">
        <v>22</v>
      </c>
      <c r="B229" t="s">
        <v>53</v>
      </c>
      <c r="C229" s="3" t="s">
        <v>86</v>
      </c>
      <c r="D229" s="26" t="s">
        <v>15</v>
      </c>
      <c r="E229">
        <v>3</v>
      </c>
    </row>
    <row r="230" spans="1:5" x14ac:dyDescent="0.25">
      <c r="A230" t="s">
        <v>22</v>
      </c>
      <c r="B230" t="s">
        <v>53</v>
      </c>
      <c r="C230" s="3" t="s">
        <v>86</v>
      </c>
      <c r="D230" s="26" t="s">
        <v>107</v>
      </c>
      <c r="E230">
        <v>4</v>
      </c>
    </row>
    <row r="231" spans="1:5" x14ac:dyDescent="0.25">
      <c r="A231" t="s">
        <v>22</v>
      </c>
      <c r="B231" t="s">
        <v>53</v>
      </c>
      <c r="C231" s="3" t="s">
        <v>220</v>
      </c>
      <c r="D231" s="26" t="s">
        <v>109</v>
      </c>
      <c r="E231">
        <v>1</v>
      </c>
    </row>
    <row r="232" spans="1:5" x14ac:dyDescent="0.25">
      <c r="A232" t="s">
        <v>22</v>
      </c>
      <c r="B232" t="s">
        <v>53</v>
      </c>
      <c r="C232" s="3" t="s">
        <v>220</v>
      </c>
      <c r="D232" s="26" t="s">
        <v>110</v>
      </c>
      <c r="E232">
        <v>2</v>
      </c>
    </row>
    <row r="233" spans="1:5" x14ac:dyDescent="0.25">
      <c r="A233" t="s">
        <v>22</v>
      </c>
      <c r="B233" t="s">
        <v>53</v>
      </c>
      <c r="C233" s="3" t="s">
        <v>220</v>
      </c>
      <c r="D233" s="26" t="s">
        <v>111</v>
      </c>
      <c r="E233">
        <v>3</v>
      </c>
    </row>
    <row r="234" spans="1:5" x14ac:dyDescent="0.25">
      <c r="A234" t="s">
        <v>22</v>
      </c>
      <c r="B234" t="s">
        <v>53</v>
      </c>
      <c r="C234" s="3" t="s">
        <v>220</v>
      </c>
      <c r="D234" s="26" t="s">
        <v>221</v>
      </c>
      <c r="E234">
        <v>4</v>
      </c>
    </row>
    <row r="235" spans="1:5" x14ac:dyDescent="0.25">
      <c r="C235" s="2"/>
    </row>
  </sheetData>
  <autoFilter ref="A14:E234"/>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4"/>
  <sheetViews>
    <sheetView workbookViewId="0">
      <selection activeCell="D30" sqref="D30"/>
    </sheetView>
  </sheetViews>
  <sheetFormatPr defaultRowHeight="15" x14ac:dyDescent="0.25"/>
  <cols>
    <col min="1" max="1" width="34.5" bestFit="1" customWidth="1"/>
    <col min="2" max="2" width="38.875" customWidth="1"/>
    <col min="3" max="3" width="38.125" bestFit="1" customWidth="1"/>
    <col min="4" max="4" width="34.375" bestFit="1" customWidth="1"/>
    <col min="5" max="5" width="26.625" bestFit="1" customWidth="1"/>
    <col min="6" max="6" width="34.5" bestFit="1" customWidth="1"/>
    <col min="8" max="8" width="16.375" customWidth="1"/>
  </cols>
  <sheetData>
    <row r="2" spans="1:9" x14ac:dyDescent="0.25">
      <c r="A2" t="s">
        <v>25</v>
      </c>
      <c r="B2" t="s">
        <v>24</v>
      </c>
      <c r="C2" t="s">
        <v>8</v>
      </c>
    </row>
    <row r="3" spans="1:9" x14ac:dyDescent="0.25">
      <c r="A3" t="s">
        <v>22</v>
      </c>
      <c r="B3" t="s">
        <v>57</v>
      </c>
      <c r="C3" s="3" t="s">
        <v>130</v>
      </c>
    </row>
    <row r="4" spans="1:9" x14ac:dyDescent="0.25">
      <c r="A4" t="s">
        <v>1</v>
      </c>
      <c r="B4" t="s">
        <v>57</v>
      </c>
      <c r="C4" t="s">
        <v>69</v>
      </c>
    </row>
    <row r="5" spans="1:9" x14ac:dyDescent="0.25">
      <c r="A5" t="s">
        <v>2</v>
      </c>
      <c r="B5" t="s">
        <v>57</v>
      </c>
      <c r="C5" t="s">
        <v>69</v>
      </c>
      <c r="H5" s="3"/>
    </row>
    <row r="6" spans="1:9" x14ac:dyDescent="0.25">
      <c r="A6" t="s">
        <v>1</v>
      </c>
      <c r="B6" t="s">
        <v>57</v>
      </c>
      <c r="C6" t="s">
        <v>132</v>
      </c>
    </row>
    <row r="7" spans="1:9" x14ac:dyDescent="0.25">
      <c r="A7" t="s">
        <v>2</v>
      </c>
      <c r="B7" t="s">
        <v>57</v>
      </c>
      <c r="C7" t="s">
        <v>132</v>
      </c>
    </row>
    <row r="8" spans="1:9" x14ac:dyDescent="0.25">
      <c r="A8" t="s">
        <v>55</v>
      </c>
      <c r="B8" t="s">
        <v>57</v>
      </c>
      <c r="C8" s="3" t="s">
        <v>102</v>
      </c>
      <c r="H8" s="3"/>
    </row>
    <row r="9" spans="1:9" x14ac:dyDescent="0.25">
      <c r="A9" t="s">
        <v>21</v>
      </c>
      <c r="B9" t="s">
        <v>57</v>
      </c>
      <c r="C9" s="3" t="s">
        <v>102</v>
      </c>
    </row>
    <row r="10" spans="1:9" x14ac:dyDescent="0.25">
      <c r="A10" t="s">
        <v>22</v>
      </c>
      <c r="B10" t="s">
        <v>57</v>
      </c>
      <c r="C10" s="3" t="s">
        <v>102</v>
      </c>
      <c r="H10" s="3"/>
    </row>
    <row r="11" spans="1:9" x14ac:dyDescent="0.25">
      <c r="A11" t="s">
        <v>1</v>
      </c>
      <c r="B11" t="s">
        <v>57</v>
      </c>
      <c r="C11" t="s">
        <v>65</v>
      </c>
    </row>
    <row r="12" spans="1:9" x14ac:dyDescent="0.25">
      <c r="A12" t="s">
        <v>2</v>
      </c>
      <c r="B12" t="s">
        <v>57</v>
      </c>
      <c r="C12" t="s">
        <v>65</v>
      </c>
      <c r="I12" s="3"/>
    </row>
    <row r="13" spans="1:9" x14ac:dyDescent="0.25">
      <c r="A13" t="s">
        <v>55</v>
      </c>
      <c r="B13" t="s">
        <v>57</v>
      </c>
      <c r="C13" s="3" t="s">
        <v>103</v>
      </c>
    </row>
    <row r="14" spans="1:9" x14ac:dyDescent="0.25">
      <c r="A14" t="s">
        <v>22</v>
      </c>
      <c r="B14" t="s">
        <v>57</v>
      </c>
      <c r="C14" s="3" t="s">
        <v>103</v>
      </c>
    </row>
    <row r="15" spans="1:9" x14ac:dyDescent="0.25">
      <c r="I15" s="3"/>
    </row>
    <row r="17" spans="1:9" x14ac:dyDescent="0.25">
      <c r="I17" s="3"/>
    </row>
    <row r="24" spans="1:9" x14ac:dyDescent="0.25">
      <c r="A24" t="s">
        <v>65</v>
      </c>
      <c r="B24" t="s">
        <v>132</v>
      </c>
      <c r="C24" t="s">
        <v>69</v>
      </c>
      <c r="D24" s="3" t="s">
        <v>103</v>
      </c>
      <c r="E24" s="3" t="s">
        <v>102</v>
      </c>
      <c r="F24" s="3" t="s">
        <v>208</v>
      </c>
    </row>
    <row r="25" spans="1:9" x14ac:dyDescent="0.25">
      <c r="A25" t="s">
        <v>1</v>
      </c>
      <c r="B25" t="s">
        <v>1</v>
      </c>
      <c r="C25" t="s">
        <v>1</v>
      </c>
      <c r="D25" t="s">
        <v>55</v>
      </c>
      <c r="E25" t="s">
        <v>55</v>
      </c>
      <c r="F25" t="s">
        <v>22</v>
      </c>
    </row>
    <row r="26" spans="1:9" x14ac:dyDescent="0.25">
      <c r="A26" t="s">
        <v>2</v>
      </c>
      <c r="B26" t="s">
        <v>2</v>
      </c>
      <c r="C26" t="s">
        <v>2</v>
      </c>
      <c r="D26" t="s">
        <v>22</v>
      </c>
      <c r="E26" t="s">
        <v>21</v>
      </c>
    </row>
    <row r="27" spans="1:9" x14ac:dyDescent="0.25">
      <c r="E27" t="s">
        <v>22</v>
      </c>
    </row>
    <row r="28" spans="1:9" x14ac:dyDescent="0.25">
      <c r="A28" s="11"/>
      <c r="B28" s="11"/>
    </row>
    <row r="29" spans="1:9" x14ac:dyDescent="0.25">
      <c r="A29" s="11"/>
      <c r="B29" s="11"/>
    </row>
    <row r="30" spans="1:9" x14ac:dyDescent="0.25">
      <c r="A30" s="11"/>
      <c r="B30" s="11"/>
    </row>
    <row r="31" spans="1:9" x14ac:dyDescent="0.25">
      <c r="A31" s="11"/>
      <c r="B31" s="11"/>
    </row>
    <row r="32" spans="1:9" x14ac:dyDescent="0.25">
      <c r="A32" s="11"/>
      <c r="B32" s="11"/>
    </row>
    <row r="33" spans="1:2" x14ac:dyDescent="0.25">
      <c r="A33" s="11"/>
      <c r="B33" s="11"/>
    </row>
    <row r="34" spans="1:2" x14ac:dyDescent="0.25">
      <c r="A34" s="11"/>
      <c r="B34" s="11"/>
    </row>
  </sheetData>
  <autoFilter ref="A2:C14">
    <sortState ref="A3:C14">
      <sortCondition ref="C2:C14"/>
    </sortState>
  </autoFilter>
  <sortState ref="A53:A81">
    <sortCondition ref="A53"/>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6"/>
  <sheetViews>
    <sheetView workbookViewId="0">
      <selection activeCell="D30" sqref="D30"/>
    </sheetView>
  </sheetViews>
  <sheetFormatPr defaultRowHeight="15" x14ac:dyDescent="0.25"/>
  <cols>
    <col min="1" max="1" width="24.875" bestFit="1" customWidth="1"/>
    <col min="2" max="2" width="47.5" bestFit="1" customWidth="1"/>
    <col min="3" max="3" width="81.625" bestFit="1" customWidth="1"/>
  </cols>
  <sheetData>
    <row r="2" spans="1:3" x14ac:dyDescent="0.25">
      <c r="A2" t="s">
        <v>25</v>
      </c>
      <c r="B2" t="s">
        <v>24</v>
      </c>
      <c r="C2" t="s">
        <v>8</v>
      </c>
    </row>
    <row r="3" spans="1:3" x14ac:dyDescent="0.25">
      <c r="A3" t="s">
        <v>56</v>
      </c>
      <c r="B3" t="s">
        <v>58</v>
      </c>
      <c r="C3" t="s">
        <v>71</v>
      </c>
    </row>
    <row r="4" spans="1:3" x14ac:dyDescent="0.25">
      <c r="A4" t="s">
        <v>1</v>
      </c>
      <c r="B4" t="s">
        <v>58</v>
      </c>
      <c r="C4" t="s">
        <v>71</v>
      </c>
    </row>
    <row r="5" spans="1:3" x14ac:dyDescent="0.25">
      <c r="A5" t="s">
        <v>54</v>
      </c>
      <c r="B5" t="s">
        <v>58</v>
      </c>
      <c r="C5" t="s">
        <v>71</v>
      </c>
    </row>
    <row r="6" spans="1:3" x14ac:dyDescent="0.25">
      <c r="A6" t="s">
        <v>21</v>
      </c>
      <c r="B6" t="s">
        <v>58</v>
      </c>
      <c r="C6" t="s">
        <v>122</v>
      </c>
    </row>
    <row r="7" spans="1:3" x14ac:dyDescent="0.25">
      <c r="A7" t="s">
        <v>21</v>
      </c>
      <c r="B7" t="s">
        <v>58</v>
      </c>
      <c r="C7" t="s">
        <v>179</v>
      </c>
    </row>
    <row r="8" spans="1:3" x14ac:dyDescent="0.25">
      <c r="A8" t="s">
        <v>22</v>
      </c>
      <c r="B8" t="s">
        <v>58</v>
      </c>
      <c r="C8" t="s">
        <v>179</v>
      </c>
    </row>
    <row r="13" spans="1:3" x14ac:dyDescent="0.25">
      <c r="A13" t="s">
        <v>71</v>
      </c>
      <c r="B13" t="s">
        <v>179</v>
      </c>
      <c r="C13" t="s">
        <v>122</v>
      </c>
    </row>
    <row r="14" spans="1:3" x14ac:dyDescent="0.25">
      <c r="A14" t="s">
        <v>56</v>
      </c>
      <c r="B14" t="s">
        <v>21</v>
      </c>
      <c r="C14" t="s">
        <v>21</v>
      </c>
    </row>
    <row r="15" spans="1:3" x14ac:dyDescent="0.25">
      <c r="A15" t="s">
        <v>1</v>
      </c>
      <c r="B15" t="s">
        <v>22</v>
      </c>
    </row>
    <row r="16" spans="1:3" x14ac:dyDescent="0.25">
      <c r="A16" t="s">
        <v>54</v>
      </c>
    </row>
  </sheetData>
  <autoFilter ref="A2:C2">
    <sortState ref="A3:C8">
      <sortCondition ref="C2"/>
    </sortState>
  </autoFilter>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5"/>
  <sheetViews>
    <sheetView topLeftCell="B1" workbookViewId="0">
      <selection activeCell="D30" sqref="D30"/>
    </sheetView>
  </sheetViews>
  <sheetFormatPr defaultRowHeight="15" x14ac:dyDescent="0.25"/>
  <cols>
    <col min="1" max="1" width="24.875" bestFit="1" customWidth="1"/>
    <col min="2" max="2" width="47.5" bestFit="1" customWidth="1"/>
    <col min="3" max="3" width="81.625" bestFit="1" customWidth="1"/>
    <col min="4" max="4" width="31.125" bestFit="1" customWidth="1"/>
    <col min="5" max="5" width="6.5" bestFit="1" customWidth="1"/>
    <col min="6" max="6" width="29.875" bestFit="1" customWidth="1"/>
    <col min="7" max="7" width="45.375" bestFit="1" customWidth="1"/>
  </cols>
  <sheetData>
    <row r="2" spans="1:3" x14ac:dyDescent="0.25">
      <c r="A2" t="s">
        <v>25</v>
      </c>
      <c r="B2" t="s">
        <v>24</v>
      </c>
      <c r="C2" t="s">
        <v>8</v>
      </c>
    </row>
    <row r="3" spans="1:3" x14ac:dyDescent="0.25">
      <c r="A3" t="s">
        <v>56</v>
      </c>
      <c r="B3" t="s">
        <v>59</v>
      </c>
      <c r="C3" t="s">
        <v>80</v>
      </c>
    </row>
    <row r="4" spans="1:3" x14ac:dyDescent="0.25">
      <c r="A4" t="s">
        <v>1</v>
      </c>
      <c r="B4" t="s">
        <v>59</v>
      </c>
      <c r="C4" t="s">
        <v>80</v>
      </c>
    </row>
    <row r="5" spans="1:3" x14ac:dyDescent="0.25">
      <c r="A5" t="s">
        <v>54</v>
      </c>
      <c r="B5" t="s">
        <v>59</v>
      </c>
      <c r="C5" t="s">
        <v>80</v>
      </c>
    </row>
    <row r="6" spans="1:3" x14ac:dyDescent="0.25">
      <c r="A6" t="s">
        <v>56</v>
      </c>
      <c r="B6" t="s">
        <v>59</v>
      </c>
      <c r="C6" t="s">
        <v>75</v>
      </c>
    </row>
    <row r="7" spans="1:3" x14ac:dyDescent="0.25">
      <c r="A7" t="s">
        <v>1</v>
      </c>
      <c r="B7" t="s">
        <v>59</v>
      </c>
      <c r="C7" t="s">
        <v>75</v>
      </c>
    </row>
    <row r="8" spans="1:3" x14ac:dyDescent="0.25">
      <c r="A8" t="s">
        <v>54</v>
      </c>
      <c r="B8" t="s">
        <v>59</v>
      </c>
      <c r="C8" t="s">
        <v>75</v>
      </c>
    </row>
    <row r="9" spans="1:3" x14ac:dyDescent="0.25">
      <c r="A9" t="s">
        <v>56</v>
      </c>
      <c r="B9" t="s">
        <v>59</v>
      </c>
      <c r="C9" t="s">
        <v>187</v>
      </c>
    </row>
    <row r="10" spans="1:3" x14ac:dyDescent="0.25">
      <c r="A10" t="s">
        <v>1</v>
      </c>
      <c r="B10" t="s">
        <v>59</v>
      </c>
      <c r="C10" t="s">
        <v>187</v>
      </c>
    </row>
    <row r="11" spans="1:3" x14ac:dyDescent="0.25">
      <c r="A11" t="s">
        <v>54</v>
      </c>
      <c r="B11" t="s">
        <v>59</v>
      </c>
      <c r="C11" t="s">
        <v>187</v>
      </c>
    </row>
    <row r="12" spans="1:3" x14ac:dyDescent="0.25">
      <c r="A12" t="s">
        <v>21</v>
      </c>
      <c r="B12" t="s">
        <v>59</v>
      </c>
      <c r="C12" s="3" t="s">
        <v>213</v>
      </c>
    </row>
    <row r="13" spans="1:3" x14ac:dyDescent="0.25">
      <c r="A13" t="s">
        <v>22</v>
      </c>
      <c r="B13" t="s">
        <v>59</v>
      </c>
      <c r="C13" s="3" t="s">
        <v>213</v>
      </c>
    </row>
    <row r="14" spans="1:3" x14ac:dyDescent="0.25">
      <c r="A14" t="s">
        <v>55</v>
      </c>
      <c r="B14" t="s">
        <v>59</v>
      </c>
      <c r="C14" s="3" t="s">
        <v>213</v>
      </c>
    </row>
    <row r="15" spans="1:3" x14ac:dyDescent="0.25">
      <c r="A15" t="s">
        <v>21</v>
      </c>
      <c r="B15" t="s">
        <v>59</v>
      </c>
      <c r="C15" t="s">
        <v>129</v>
      </c>
    </row>
    <row r="16" spans="1:3" x14ac:dyDescent="0.25">
      <c r="A16" t="s">
        <v>21</v>
      </c>
      <c r="B16" t="s">
        <v>59</v>
      </c>
      <c r="C16" t="s">
        <v>125</v>
      </c>
    </row>
    <row r="17" spans="1:7" x14ac:dyDescent="0.25">
      <c r="A17" t="s">
        <v>56</v>
      </c>
      <c r="B17" t="s">
        <v>59</v>
      </c>
      <c r="C17" t="s">
        <v>82</v>
      </c>
    </row>
    <row r="18" spans="1:7" x14ac:dyDescent="0.25">
      <c r="A18" t="s">
        <v>1</v>
      </c>
      <c r="B18" t="s">
        <v>59</v>
      </c>
      <c r="C18" t="s">
        <v>82</v>
      </c>
    </row>
    <row r="19" spans="1:7" x14ac:dyDescent="0.25">
      <c r="A19" t="s">
        <v>54</v>
      </c>
      <c r="B19" t="s">
        <v>59</v>
      </c>
      <c r="C19" t="s">
        <v>82</v>
      </c>
    </row>
    <row r="22" spans="1:7" ht="45" x14ac:dyDescent="0.25">
      <c r="A22" s="33" t="s">
        <v>180</v>
      </c>
      <c r="B22" s="33" t="s">
        <v>181</v>
      </c>
      <c r="C22" t="s">
        <v>187</v>
      </c>
      <c r="D22" t="s">
        <v>82</v>
      </c>
      <c r="E22" t="s">
        <v>125</v>
      </c>
      <c r="F22" s="3" t="s">
        <v>213</v>
      </c>
      <c r="G22" s="3" t="s">
        <v>215</v>
      </c>
    </row>
    <row r="23" spans="1:7" x14ac:dyDescent="0.25">
      <c r="A23" t="s">
        <v>56</v>
      </c>
      <c r="B23" t="s">
        <v>56</v>
      </c>
      <c r="C23" t="s">
        <v>56</v>
      </c>
      <c r="D23" t="s">
        <v>56</v>
      </c>
      <c r="E23" t="s">
        <v>21</v>
      </c>
      <c r="F23" t="s">
        <v>21</v>
      </c>
      <c r="G23" t="s">
        <v>21</v>
      </c>
    </row>
    <row r="24" spans="1:7" x14ac:dyDescent="0.25">
      <c r="A24" t="s">
        <v>1</v>
      </c>
      <c r="B24" t="s">
        <v>1</v>
      </c>
      <c r="C24" t="s">
        <v>1</v>
      </c>
      <c r="D24" t="s">
        <v>1</v>
      </c>
      <c r="F24" t="s">
        <v>22</v>
      </c>
      <c r="G24" t="s">
        <v>22</v>
      </c>
    </row>
    <row r="25" spans="1:7" x14ac:dyDescent="0.25">
      <c r="A25" t="s">
        <v>54</v>
      </c>
      <c r="B25" t="s">
        <v>54</v>
      </c>
      <c r="C25" t="s">
        <v>54</v>
      </c>
      <c r="D25" t="s">
        <v>54</v>
      </c>
      <c r="F25" t="s">
        <v>55</v>
      </c>
      <c r="G25" t="s">
        <v>55</v>
      </c>
    </row>
  </sheetData>
  <autoFilter ref="A2:C19">
    <sortState ref="A3:C19">
      <sortCondition ref="C2"/>
    </sortState>
  </autoFilter>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8"/>
  <sheetViews>
    <sheetView workbookViewId="0">
      <selection activeCell="D30" sqref="D30"/>
    </sheetView>
  </sheetViews>
  <sheetFormatPr defaultRowHeight="15" x14ac:dyDescent="0.25"/>
  <cols>
    <col min="1" max="2" width="21.875" bestFit="1" customWidth="1"/>
    <col min="3" max="4" width="53.125" bestFit="1" customWidth="1"/>
    <col min="13" max="13" width="54.625" bestFit="1" customWidth="1"/>
  </cols>
  <sheetData>
    <row r="2" spans="1:13" x14ac:dyDescent="0.25">
      <c r="A2" t="s">
        <v>25</v>
      </c>
      <c r="B2" t="s">
        <v>24</v>
      </c>
      <c r="C2" t="s">
        <v>8</v>
      </c>
    </row>
    <row r="3" spans="1:13" x14ac:dyDescent="0.25">
      <c r="A3" t="s">
        <v>56</v>
      </c>
      <c r="B3" t="s">
        <v>53</v>
      </c>
      <c r="C3" t="s">
        <v>91</v>
      </c>
    </row>
    <row r="4" spans="1:13" x14ac:dyDescent="0.25">
      <c r="A4" t="s">
        <v>56</v>
      </c>
      <c r="B4" t="s">
        <v>53</v>
      </c>
      <c r="C4" t="s">
        <v>86</v>
      </c>
    </row>
    <row r="5" spans="1:13" x14ac:dyDescent="0.25">
      <c r="A5" t="s">
        <v>1</v>
      </c>
      <c r="B5" t="s">
        <v>53</v>
      </c>
      <c r="C5" t="s">
        <v>91</v>
      </c>
    </row>
    <row r="6" spans="1:13" x14ac:dyDescent="0.25">
      <c r="A6" t="s">
        <v>1</v>
      </c>
      <c r="B6" t="s">
        <v>53</v>
      </c>
      <c r="C6" t="s">
        <v>86</v>
      </c>
    </row>
    <row r="7" spans="1:13" x14ac:dyDescent="0.25">
      <c r="A7" t="s">
        <v>21</v>
      </c>
      <c r="B7" t="s">
        <v>53</v>
      </c>
      <c r="C7" t="s">
        <v>86</v>
      </c>
      <c r="M7" s="30"/>
    </row>
    <row r="8" spans="1:13" x14ac:dyDescent="0.25">
      <c r="A8" t="s">
        <v>21</v>
      </c>
      <c r="B8" t="s">
        <v>53</v>
      </c>
      <c r="C8" t="s">
        <v>108</v>
      </c>
      <c r="M8" s="29"/>
    </row>
    <row r="9" spans="1:13" x14ac:dyDescent="0.25">
      <c r="A9" t="s">
        <v>22</v>
      </c>
      <c r="B9" t="s">
        <v>53</v>
      </c>
      <c r="C9" t="s">
        <v>86</v>
      </c>
      <c r="M9" s="30"/>
    </row>
    <row r="10" spans="1:13" x14ac:dyDescent="0.25">
      <c r="A10" t="s">
        <v>22</v>
      </c>
      <c r="B10" t="s">
        <v>53</v>
      </c>
      <c r="C10" t="s">
        <v>108</v>
      </c>
      <c r="M10" s="31"/>
    </row>
    <row r="11" spans="1:13" x14ac:dyDescent="0.25">
      <c r="A11" t="s">
        <v>54</v>
      </c>
      <c r="B11" t="s">
        <v>53</v>
      </c>
      <c r="C11" t="s">
        <v>91</v>
      </c>
      <c r="M11" s="29"/>
    </row>
    <row r="12" spans="1:13" x14ac:dyDescent="0.25">
      <c r="A12" t="s">
        <v>54</v>
      </c>
      <c r="B12" t="s">
        <v>53</v>
      </c>
      <c r="C12" t="s">
        <v>86</v>
      </c>
    </row>
    <row r="13" spans="1:13" x14ac:dyDescent="0.25">
      <c r="A13" t="s">
        <v>54</v>
      </c>
      <c r="B13" t="s">
        <v>53</v>
      </c>
      <c r="C13" t="s">
        <v>116</v>
      </c>
    </row>
    <row r="14" spans="1:13" x14ac:dyDescent="0.25">
      <c r="A14" t="s">
        <v>2</v>
      </c>
      <c r="B14" t="s">
        <v>53</v>
      </c>
      <c r="C14" t="s">
        <v>91</v>
      </c>
    </row>
    <row r="15" spans="1:13" x14ac:dyDescent="0.25">
      <c r="A15" t="s">
        <v>2</v>
      </c>
      <c r="B15" t="s">
        <v>53</v>
      </c>
      <c r="C15" t="s">
        <v>86</v>
      </c>
    </row>
    <row r="19" spans="2:13" x14ac:dyDescent="0.25">
      <c r="B19" t="s">
        <v>86</v>
      </c>
      <c r="C19" s="3" t="s">
        <v>220</v>
      </c>
      <c r="D19" t="s">
        <v>133</v>
      </c>
    </row>
    <row r="20" spans="2:13" x14ac:dyDescent="0.25">
      <c r="B20" t="s">
        <v>56</v>
      </c>
      <c r="C20" t="s">
        <v>21</v>
      </c>
      <c r="D20" t="s">
        <v>54</v>
      </c>
    </row>
    <row r="21" spans="2:13" x14ac:dyDescent="0.25">
      <c r="B21" t="s">
        <v>1</v>
      </c>
      <c r="C21" t="s">
        <v>22</v>
      </c>
    </row>
    <row r="22" spans="2:13" x14ac:dyDescent="0.25">
      <c r="B22" t="s">
        <v>54</v>
      </c>
      <c r="C22" t="s">
        <v>55</v>
      </c>
    </row>
    <row r="23" spans="2:13" x14ac:dyDescent="0.25">
      <c r="B23" t="s">
        <v>2</v>
      </c>
    </row>
    <row r="24" spans="2:13" x14ac:dyDescent="0.25">
      <c r="B24" t="s">
        <v>21</v>
      </c>
    </row>
    <row r="25" spans="2:13" x14ac:dyDescent="0.25">
      <c r="B25" t="s">
        <v>22</v>
      </c>
      <c r="M25" s="29"/>
    </row>
    <row r="26" spans="2:13" x14ac:dyDescent="0.25">
      <c r="B26" t="s">
        <v>55</v>
      </c>
      <c r="M26" s="30"/>
    </row>
    <row r="27" spans="2:13" x14ac:dyDescent="0.25">
      <c r="M27" s="29"/>
    </row>
    <row r="28" spans="2:13" x14ac:dyDescent="0.25">
      <c r="M28" s="29"/>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zoomScaleNormal="100" workbookViewId="0">
      <selection activeCell="D30" sqref="D30"/>
    </sheetView>
  </sheetViews>
  <sheetFormatPr defaultRowHeight="15" x14ac:dyDescent="0.25"/>
  <cols>
    <col min="1" max="1" width="21.875" bestFit="1" customWidth="1"/>
    <col min="2" max="3" width="21.5" bestFit="1" customWidth="1"/>
  </cols>
  <sheetData>
    <row r="1" spans="1:3" x14ac:dyDescent="0.25">
      <c r="B1" s="2"/>
      <c r="C1" s="2"/>
    </row>
    <row r="2" spans="1:3" x14ac:dyDescent="0.25">
      <c r="A2" t="s">
        <v>25</v>
      </c>
      <c r="B2" t="s">
        <v>24</v>
      </c>
      <c r="C2" t="s">
        <v>8</v>
      </c>
    </row>
    <row r="3" spans="1:3" x14ac:dyDescent="0.25">
      <c r="A3" t="s">
        <v>56</v>
      </c>
      <c r="B3" t="s">
        <v>6</v>
      </c>
      <c r="C3" s="2" t="s">
        <v>10</v>
      </c>
    </row>
    <row r="4" spans="1:3" x14ac:dyDescent="0.25">
      <c r="A4" t="s">
        <v>56</v>
      </c>
      <c r="B4" t="s">
        <v>6</v>
      </c>
      <c r="C4" s="2" t="s">
        <v>11</v>
      </c>
    </row>
    <row r="5" spans="1:3" x14ac:dyDescent="0.25">
      <c r="A5" t="s">
        <v>56</v>
      </c>
      <c r="B5" t="s">
        <v>6</v>
      </c>
      <c r="C5" t="s">
        <v>94</v>
      </c>
    </row>
    <row r="6" spans="1:3" x14ac:dyDescent="0.25">
      <c r="A6" t="s">
        <v>1</v>
      </c>
      <c r="B6" t="s">
        <v>6</v>
      </c>
      <c r="C6" s="2" t="s">
        <v>10</v>
      </c>
    </row>
    <row r="7" spans="1:3" x14ac:dyDescent="0.25">
      <c r="A7" t="s">
        <v>1</v>
      </c>
      <c r="B7" t="s">
        <v>6</v>
      </c>
      <c r="C7" s="2" t="s">
        <v>11</v>
      </c>
    </row>
    <row r="8" spans="1:3" x14ac:dyDescent="0.25">
      <c r="A8" t="s">
        <v>1</v>
      </c>
      <c r="B8" t="s">
        <v>6</v>
      </c>
      <c r="C8" t="s">
        <v>94</v>
      </c>
    </row>
    <row r="9" spans="1:3" x14ac:dyDescent="0.25">
      <c r="A9" t="s">
        <v>54</v>
      </c>
      <c r="B9" t="s">
        <v>6</v>
      </c>
      <c r="C9" s="2" t="s">
        <v>10</v>
      </c>
    </row>
    <row r="10" spans="1:3" x14ac:dyDescent="0.25">
      <c r="A10" t="s">
        <v>54</v>
      </c>
      <c r="B10" t="s">
        <v>6</v>
      </c>
      <c r="C10" s="2" t="s">
        <v>11</v>
      </c>
    </row>
    <row r="11" spans="1:3" x14ac:dyDescent="0.25">
      <c r="A11" t="s">
        <v>54</v>
      </c>
      <c r="B11" t="s">
        <v>6</v>
      </c>
      <c r="C11" t="s">
        <v>94</v>
      </c>
    </row>
    <row r="12" spans="1:3" x14ac:dyDescent="0.25">
      <c r="A12" t="s">
        <v>2</v>
      </c>
      <c r="B12" t="s">
        <v>6</v>
      </c>
      <c r="C12" s="2" t="s">
        <v>10</v>
      </c>
    </row>
    <row r="13" spans="1:3" x14ac:dyDescent="0.25">
      <c r="A13" t="s">
        <v>2</v>
      </c>
      <c r="B13" t="s">
        <v>6</v>
      </c>
      <c r="C13" s="2" t="s">
        <v>11</v>
      </c>
    </row>
    <row r="14" spans="1:3" x14ac:dyDescent="0.25">
      <c r="A14" t="s">
        <v>2</v>
      </c>
      <c r="B14" t="s">
        <v>6</v>
      </c>
      <c r="C14" t="s">
        <v>94</v>
      </c>
    </row>
    <row r="19" spans="1:3" x14ac:dyDescent="0.25">
      <c r="A19" s="2" t="s">
        <v>10</v>
      </c>
      <c r="B19" s="2" t="s">
        <v>11</v>
      </c>
      <c r="C19" t="s">
        <v>94</v>
      </c>
    </row>
    <row r="20" spans="1:3" x14ac:dyDescent="0.25">
      <c r="A20" t="s">
        <v>56</v>
      </c>
      <c r="B20" t="s">
        <v>56</v>
      </c>
      <c r="C20" t="s">
        <v>56</v>
      </c>
    </row>
    <row r="21" spans="1:3" x14ac:dyDescent="0.25">
      <c r="A21" t="s">
        <v>1</v>
      </c>
      <c r="B21" t="s">
        <v>1</v>
      </c>
      <c r="C21" t="s">
        <v>1</v>
      </c>
    </row>
    <row r="22" spans="1:3" x14ac:dyDescent="0.25">
      <c r="A22" t="s">
        <v>54</v>
      </c>
      <c r="B22" t="s">
        <v>54</v>
      </c>
      <c r="C22" t="s">
        <v>54</v>
      </c>
    </row>
    <row r="23" spans="1:3" x14ac:dyDescent="0.25">
      <c r="A23" t="s">
        <v>2</v>
      </c>
      <c r="B23" t="s">
        <v>2</v>
      </c>
      <c r="C23"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92a95841-f67f-4f2d-81e9-ca06f1a2e5b6" ContentTypeId="0x01010009C2F1917081E1429671F8F6A0BAE368"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5b5140ea7094cbf99b2202c3f85b284 xmlns="e95636e2-d5c2-4e01-aa8b-5aafa200f7af">
      <Terms xmlns="http://schemas.microsoft.com/office/infopath/2007/PartnerControls"/>
    </i5b5140ea7094cbf99b2202c3f85b284>
    <Disposition_x0020_Status xmlns="e95636e2-d5c2-4e01-aa8b-5aafa200f7af" xsi:nil="true"/>
    <Vital_x0020_Record xmlns="e95636e2-d5c2-4e01-aa8b-5aafa200f7af">false</Vital_x0020_Record>
    <TaxCatchAll xmlns="e95636e2-d5c2-4e01-aa8b-5aafa200f7af"/>
    <db6c96b69cbd4d5883320ccb9273f0ba xmlns="e95636e2-d5c2-4e01-aa8b-5aafa200f7af">
      <Terms xmlns="http://schemas.microsoft.com/office/infopath/2007/PartnerControls"/>
    </db6c96b69cbd4d5883320ccb9273f0ba>
    <Rights xmlns="e95636e2-d5c2-4e01-aa8b-5aafa200f7af" xsi:nil="true"/>
  </documentManagement>
</p:properties>
</file>

<file path=customXml/item4.xml><?xml version="1.0" encoding="utf-8"?>
<ct:contentTypeSchema xmlns:ct="http://schemas.microsoft.com/office/2006/metadata/contentType" xmlns:ma="http://schemas.microsoft.com/office/2006/metadata/properties/metaAttributes" ct:_="" ma:_="" ma:contentTypeName="AT Document" ma:contentTypeID="0x01010009C2F1917081E1429671F8F6A0BAE368006D3499CEA8512341A019C14EA7A4E1B4" ma:contentTypeVersion="3" ma:contentTypeDescription="Core metadata required on all Document Content Types used by Auckland Transport." ma:contentTypeScope="" ma:versionID="2136fc4987d1eb4cd5703eaff141fa48">
  <xsd:schema xmlns:xsd="http://www.w3.org/2001/XMLSchema" xmlns:xs="http://www.w3.org/2001/XMLSchema" xmlns:p="http://schemas.microsoft.com/office/2006/metadata/properties" xmlns:ns3="e95636e2-d5c2-4e01-aa8b-5aafa200f7af" targetNamespace="http://schemas.microsoft.com/office/2006/metadata/properties" ma:root="true" ma:fieldsID="d0bfe1575ac07bce028276408f19d932" ns3:_="">
    <xsd:import namespace="e95636e2-d5c2-4e01-aa8b-5aafa200f7af"/>
    <xsd:element name="properties">
      <xsd:complexType>
        <xsd:sequence>
          <xsd:element name="documentManagement">
            <xsd:complexType>
              <xsd:all>
                <xsd:element ref="ns3:db6c96b69cbd4d5883320ccb9273f0ba" minOccurs="0"/>
                <xsd:element ref="ns3:TaxCatchAll" minOccurs="0"/>
                <xsd:element ref="ns3:TaxCatchAllLabel" minOccurs="0"/>
                <xsd:element ref="ns3:i5b5140ea7094cbf99b2202c3f85b284" minOccurs="0"/>
                <xsd:element ref="ns3:Vital_x0020_Record" minOccurs="0"/>
                <xsd:element ref="ns3:Disposition_x0020_Status" minOccurs="0"/>
                <xsd:element ref="ns3:Righ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5636e2-d5c2-4e01-aa8b-5aafa200f7af" elementFormDefault="qualified">
    <xsd:import namespace="http://schemas.microsoft.com/office/2006/documentManagement/types"/>
    <xsd:import namespace="http://schemas.microsoft.com/office/infopath/2007/PartnerControls"/>
    <xsd:element name="db6c96b69cbd4d5883320ccb9273f0ba" ma:index="9" nillable="true" ma:taxonomy="true" ma:internalName="db6c96b69cbd4d5883320ccb9273f0ba" ma:taxonomyFieldName="Business_x0020_Unit" ma:displayName="Business Unit" ma:readOnly="false" ma:default="" ma:fieldId="{db6c96b6-9cbd-4d58-8332-0ccb9273f0ba}" ma:sspId="92a95841-f67f-4f2d-81e9-ca06f1a2e5b6" ma:termSetId="eee8957c-7770-4efb-abbf-af700d6ea6af"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ae4b6d28-619d-4cdc-b3fa-9bc2606c8093}" ma:internalName="TaxCatchAll" ma:showField="CatchAllData" ma:web="ac1ed641-92fa-4892-b0ed-211899df410b">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ae4b6d28-619d-4cdc-b3fa-9bc2606c8093}" ma:internalName="TaxCatchAllLabel" ma:readOnly="true" ma:showField="CatchAllDataLabel" ma:web="ac1ed641-92fa-4892-b0ed-211899df410b">
      <xsd:complexType>
        <xsd:complexContent>
          <xsd:extension base="dms:MultiChoiceLookup">
            <xsd:sequence>
              <xsd:element name="Value" type="dms:Lookup" maxOccurs="unbounded" minOccurs="0" nillable="true"/>
            </xsd:sequence>
          </xsd:extension>
        </xsd:complexContent>
      </xsd:complexType>
    </xsd:element>
    <xsd:element name="i5b5140ea7094cbf99b2202c3f85b284" ma:index="13" nillable="true" ma:taxonomy="true" ma:internalName="i5b5140ea7094cbf99b2202c3f85b284" ma:taxonomyFieldName="RM_x0020_Context" ma:displayName="RM Context" ma:default="" ma:fieldId="{25b5140e-a709-4cbf-99b2-202c3f85b284}" ma:sspId="92a95841-f67f-4f2d-81e9-ca06f1a2e5b6" ma:termSetId="0bbbe2ba-4696-4fa7-8f5e-85570df794ec" ma:anchorId="8199d194-e520-44fe-8a99-24eea720effa" ma:open="false" ma:isKeyword="false">
      <xsd:complexType>
        <xsd:sequence>
          <xsd:element ref="pc:Terms" minOccurs="0" maxOccurs="1"/>
        </xsd:sequence>
      </xsd:complexType>
    </xsd:element>
    <xsd:element name="Vital_x0020_Record" ma:index="15" nillable="true" ma:displayName="Vital Record" ma:default="0" ma:internalName="Vital_x0020_Record">
      <xsd:simpleType>
        <xsd:restriction base="dms:Boolean"/>
      </xsd:simpleType>
    </xsd:element>
    <xsd:element name="Disposition_x0020_Status" ma:index="16" nillable="true" ma:displayName="Disposition Status" ma:format="Dropdown" ma:hidden="true" ma:internalName="Disposition_x0020_Status" ma:readOnly="false">
      <xsd:simpleType>
        <xsd:restriction base="dms:Choice">
          <xsd:enumeration value="Approved"/>
          <xsd:enumeration value="Archived"/>
          <xsd:enumeration value="Destroyed"/>
          <xsd:enumeration value="Qualified"/>
          <xsd:enumeration value="Transferred"/>
          <xsd:enumeration value="Verified"/>
          <xsd:enumeration value="Unknown"/>
        </xsd:restriction>
      </xsd:simpleType>
    </xsd:element>
    <xsd:element name="Rights" ma:index="17" nillable="true" ma:displayName="Rights" ma:format="Dropdown" ma:hidden="true" ma:internalName="Rights" ma:readOnly="false">
      <xsd:simpleType>
        <xsd:restriction base="dms:Choice">
          <xsd:enumeration value="Auhtorised Public Access"/>
          <xsd:enumeration value="Embargoed"/>
          <xsd:enumeration value="Intellectual Property"/>
          <xsd:enumeration value="LGOIMA"/>
          <xsd:enumeration value="OIA"/>
          <xsd:enumeration value="Personal"/>
          <xsd:enumeration value="Privacy Act"/>
          <xsd:enumeration value="Taonga"/>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E1A7A7-B578-4017-8254-DCDD34C36667}">
  <ds:schemaRefs>
    <ds:schemaRef ds:uri="Microsoft.SharePoint.Taxonomy.ContentTypeSync"/>
  </ds:schemaRefs>
</ds:datastoreItem>
</file>

<file path=customXml/itemProps2.xml><?xml version="1.0" encoding="utf-8"?>
<ds:datastoreItem xmlns:ds="http://schemas.openxmlformats.org/officeDocument/2006/customXml" ds:itemID="{496D3BE1-83DC-4851-A9F3-16D5B14CC05D}">
  <ds:schemaRefs>
    <ds:schemaRef ds:uri="http://schemas.microsoft.com/sharepoint/v3/contenttype/forms"/>
  </ds:schemaRefs>
</ds:datastoreItem>
</file>

<file path=customXml/itemProps3.xml><?xml version="1.0" encoding="utf-8"?>
<ds:datastoreItem xmlns:ds="http://schemas.openxmlformats.org/officeDocument/2006/customXml" ds:itemID="{CEED4D96-580F-41DD-A22C-C4E9B2A002E3}">
  <ds:schemaRefs>
    <ds:schemaRef ds:uri="http://schemas.openxmlformats.org/package/2006/metadata/core-properties"/>
    <ds:schemaRef ds:uri="http://schemas.microsoft.com/office/2006/documentManagement/types"/>
    <ds:schemaRef ds:uri="http://schemas.microsoft.com/office/infopath/2007/PartnerControls"/>
    <ds:schemaRef ds:uri="e95636e2-d5c2-4e01-aa8b-5aafa200f7af"/>
    <ds:schemaRef ds:uri="http://purl.org/dc/elements/1.1/"/>
    <ds:schemaRef ds:uri="http://schemas.microsoft.com/office/2006/metadata/properties"/>
    <ds:schemaRef ds:uri="http://purl.org/dc/terms/"/>
    <ds:schemaRef ds:uri="http://www.w3.org/XML/1998/namespace"/>
    <ds:schemaRef ds:uri="http://purl.org/dc/dcmitype/"/>
  </ds:schemaRefs>
</ds:datastoreItem>
</file>

<file path=customXml/itemProps4.xml><?xml version="1.0" encoding="utf-8"?>
<ds:datastoreItem xmlns:ds="http://schemas.openxmlformats.org/officeDocument/2006/customXml" ds:itemID="{8189A82B-D36F-4831-AA6F-B59C9FCEF3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5636e2-d5c2-4e01-aa8b-5aafa200f7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33</vt:i4>
      </vt:variant>
    </vt:vector>
  </HeadingPairs>
  <TitlesOfParts>
    <vt:vector size="52" baseType="lpstr">
      <vt:lpstr>References</vt:lpstr>
      <vt:lpstr>Instructions</vt:lpstr>
      <vt:lpstr> Summary of Scores Dashboard</vt:lpstr>
      <vt:lpstr>Inputs Segment 1</vt:lpstr>
      <vt:lpstr>Inputs Segment 2</vt:lpstr>
      <vt:lpstr>Inputs Segment 3</vt:lpstr>
      <vt:lpstr>Inputs Segment 4</vt:lpstr>
      <vt:lpstr>Inputs Segment 5</vt:lpstr>
      <vt:lpstr>Inputs Segment 6</vt:lpstr>
      <vt:lpstr>Inputs Segment 7</vt:lpstr>
      <vt:lpstr>Inputs Segment 8</vt:lpstr>
      <vt:lpstr>Inputs Segment 9</vt:lpstr>
      <vt:lpstr>Inputs Segment 10</vt:lpstr>
      <vt:lpstr>Data</vt:lpstr>
      <vt:lpstr>Safe-Infrastructure Type</vt:lpstr>
      <vt:lpstr>Safe- Facility Dimensions</vt:lpstr>
      <vt:lpstr>Safe- Conflicts</vt:lpstr>
      <vt:lpstr>Direct</vt:lpstr>
      <vt:lpstr>Comfort</vt:lpstr>
      <vt:lpstr>ADT_CL</vt:lpstr>
      <vt:lpstr>ADT_MT</vt:lpstr>
      <vt:lpstr>CLB</vt:lpstr>
      <vt:lpstr>CPS</vt:lpstr>
      <vt:lpstr>CW_CL</vt:lpstr>
      <vt:lpstr>DICL</vt:lpstr>
      <vt:lpstr>DICP</vt:lpstr>
      <vt:lpstr>DS</vt:lpstr>
      <vt:lpstr>GDI</vt:lpstr>
      <vt:lpstr>GDM</vt:lpstr>
      <vt:lpstr>GDR</vt:lpstr>
      <vt:lpstr>ITS</vt:lpstr>
      <vt:lpstr>JT</vt:lpstr>
      <vt:lpstr>KR</vt:lpstr>
      <vt:lpstr>LCI</vt:lpstr>
      <vt:lpstr>LTC</vt:lpstr>
      <vt:lpstr>PL</vt:lpstr>
      <vt:lpstr>PP</vt:lpstr>
      <vt:lpstr>PW</vt:lpstr>
      <vt:lpstr>QS</vt:lpstr>
      <vt:lpstr>SegmentTypes</vt:lpstr>
      <vt:lpstr>SIG</vt:lpstr>
      <vt:lpstr>SPW</vt:lpstr>
      <vt:lpstr>SS</vt:lpstr>
      <vt:lpstr>StreetWidth_CL</vt:lpstr>
      <vt:lpstr>StreetWidth_MT</vt:lpstr>
      <vt:lpstr>TS_CL</vt:lpstr>
      <vt:lpstr>TS_MT</vt:lpstr>
      <vt:lpstr>TSC</vt:lpstr>
      <vt:lpstr>TSCR</vt:lpstr>
      <vt:lpstr>TSSI</vt:lpstr>
      <vt:lpstr>TSUI</vt:lpstr>
      <vt:lpstr>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22112016_QOS_Scoring Tool_template</dc:title>
  <dc:creator>agranbery</dc:creator>
  <cp:lastModifiedBy>nicolawh1</cp:lastModifiedBy>
  <dcterms:created xsi:type="dcterms:W3CDTF">2016-05-10T00:39:36Z</dcterms:created>
  <dcterms:modified xsi:type="dcterms:W3CDTF">2017-08-31T04:49:23Z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0x01010009C2F1917081E1429671F8F6A0BAE368006D3499CEA8512341A019C14EA7A4E1B4</vt:lpwstr>
  </property>
  <property fmtid="{D5CDD505-2E9C-101B-9397-08002B2CF9AE}" pid="3" name="Order">
    <vt:r8>157300</vt:r8>
  </property>
</Properties>
</file>